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giugno2" sheetId="7" r:id="rId7"/>
    <sheet name="luglio" sheetId="8" r:id="rId8"/>
    <sheet name="settembre" sheetId="9" r:id="rId9"/>
    <sheet name="ottobre1" sheetId="10" r:id="rId10"/>
    <sheet name="ottobre2" sheetId="11" r:id="rId11"/>
    <sheet name="novembre" sheetId="12" r:id="rId12"/>
    <sheet name="dicembre" sheetId="13" r:id="rId13"/>
    <sheet name="TOTALI" sheetId="14" r:id="rId14"/>
  </sheets>
  <definedNames/>
  <calcPr fullCalcOnLoad="1"/>
</workbook>
</file>

<file path=xl/sharedStrings.xml><?xml version="1.0" encoding="utf-8"?>
<sst xmlns="http://schemas.openxmlformats.org/spreadsheetml/2006/main" count="944" uniqueCount="61">
  <si>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</si>
  <si>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</si>
  <si>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</si>
  <si>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</si>
  <si>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</si>
  <si>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</si>
  <si>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</si>
  <si>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</si>
  <si>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</si>
  <si>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</si>
  <si>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</si>
  <si>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</si>
  <si>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</si>
  <si>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</si>
  <si>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</si>
  <si>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</si>
  <si>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</si>
  <si>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</si>
  <si>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</si>
  <si>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</si>
  <si>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</si>
  <si>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</si>
  <si>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</si>
  <si>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</si>
  <si>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</si>
  <si>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</si>
  <si>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</si>
  <si>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</si>
  <si>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</si>
  <si>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</si>
  <si>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</si>
  <si>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</si>
  <si>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Unicredit Spa</t>
  </si>
  <si>
    <t>Cassa di Risparmio del FVG Spa</t>
  </si>
  <si>
    <t>Banca Mediocredito del FVG Spa</t>
  </si>
  <si>
    <t>Federazione delle Banche di Credito Cooperativo del FVG</t>
  </si>
  <si>
    <t>ISTITUTI (1)*</t>
  </si>
  <si>
    <t>*ISTITUTI</t>
  </si>
  <si>
    <t>Banca di Cividale Spa</t>
  </si>
  <si>
    <t>FR</t>
  </si>
  <si>
    <t>Banca Popolare Friuladria Spa</t>
  </si>
  <si>
    <t>CONCESSIONI DI MUTUO DELIBERATE DAL COMITATO F.R.I.E. NEL 2014</t>
  </si>
  <si>
    <t>Concessioni deliberate nel 2014 per Istituto*</t>
  </si>
  <si>
    <t>Concessioni deliberate nel 2014 per Provincia</t>
  </si>
  <si>
    <t>Concessioni deliberate nel 2014 per Leggi</t>
  </si>
  <si>
    <t>SITUAZIONE AL - POST RN CO N.1 DEL 27.01.2014</t>
  </si>
  <si>
    <t>MPS</t>
  </si>
  <si>
    <t>Banca Monte dei Paschi di Siena</t>
  </si>
  <si>
    <t>SITUAZIONE AL - POST RN CO N.2 DEL 24.02.2014</t>
  </si>
  <si>
    <t>SITUAZIONE AL - POST RN CO N.3 DEL 17.03.2014</t>
  </si>
  <si>
    <t>SITUAZIONE AL - POST RN CO N.4 DEL 14.04.2014</t>
  </si>
  <si>
    <t>SITUAZIONE AL - POST RN CO N.5 DEL 19.05.2014</t>
  </si>
  <si>
    <t>SITUAZIONE AL - POST RN CO N.6 DEL 09.06.2014</t>
  </si>
  <si>
    <t>SITUAZIONE AL - POST RN CO N.7 DEL 30.06.2014</t>
  </si>
  <si>
    <t>SITUAZIONE AL - POST RN CO N.8 DEL 28.07.2014</t>
  </si>
  <si>
    <t>SITUAZIONE AL - POST RN CO N.9 DEL 08.09.2014</t>
  </si>
  <si>
    <t>SITUAZIONE AL - POST RN CO N.10 DEL 06.10.2014</t>
  </si>
  <si>
    <t>RIEPILOGO SITUAZIONE AL 15.12.2014</t>
  </si>
  <si>
    <t>SITUAZIONE AL - POST RN CO N.11 DEL 27.10.2014</t>
  </si>
  <si>
    <t>SITUAZIONE AL - POST RN CO N.12 DEL 24.11.2014</t>
  </si>
  <si>
    <t>SITUAZIONE AL - POST RN CO N.13 DEL 15.12.2014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</si>
</sst>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11.75"/>
      <name val="Arial"/>
      <family val="0"/>
    </font>
    <font>
      <b/>
      <sz val="10.25"/>
      <name val="Arial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2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71" fontId="15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16" fillId="0" borderId="0" xfId="0" applyNumberFormat="1" applyFont="1" applyAlignment="1">
      <alignment/>
    </xf>
    <xf numFmtId="0" fontId="17" fillId="0" borderId="1" xfId="0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71" fontId="15" fillId="0" borderId="3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4" fillId="0" borderId="9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40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71" fontId="15" fillId="0" borderId="0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171" fontId="15" fillId="0" borderId="11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71" fontId="15" fillId="0" borderId="1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0" fontId="14" fillId="0" borderId="9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71" fontId="15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" fontId="12" fillId="0" borderId="0" xfId="0" applyNumberFormat="1" applyFont="1" applyAlignment="1">
      <alignment/>
    </xf>
    <xf numFmtId="171" fontId="15" fillId="0" borderId="1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gennaio!$B$11:$B$17</c:f>
              <c:strCache/>
            </c:strRef>
          </c:cat>
          <c:val>
            <c:numRef>
              <c:f>gennaio!$F$11:$F$17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aprile!$B$11:$B$17</c:f>
              <c:strCache/>
            </c:strRef>
          </c:cat>
          <c:val>
            <c:numRef>
              <c:f>aprile!$F$11:$F$17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maggio!$B$11:$B$17</c:f>
              <c:strCache/>
            </c:strRef>
          </c:cat>
          <c:val>
            <c:numRef>
              <c:f>maggio!$F$11:$F$17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giugno!$B$11:$B$17</c:f>
              <c:strCache/>
            </c:strRef>
          </c:cat>
          <c:val>
            <c:numRef>
              <c:f>giugno!$F$11:$F$17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giugno2!$B$11:$B$17</c:f>
              <c:strCache/>
            </c:strRef>
          </c:cat>
          <c:val>
            <c:numRef>
              <c:f>giugno2!$F$11:$F$17</c:f>
              <c:numCache>
                <c:ptCount val="7"/>
                <c:pt idx="0">
                  <c:v>11086.9</c:v>
                </c:pt>
                <c:pt idx="1">
                  <c:v>2805</c:v>
                </c:pt>
                <c:pt idx="2">
                  <c:v>98854</c:v>
                </c:pt>
                <c:pt idx="3">
                  <c:v>3279</c:v>
                </c:pt>
                <c:pt idx="4">
                  <c:v>11513.5</c:v>
                </c:pt>
                <c:pt idx="5">
                  <c:v>5530</c:v>
                </c:pt>
                <c:pt idx="6">
                  <c:v>4831.35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giugno2!$L$11:$L$13</c:f>
              <c:strCache/>
            </c:strRef>
          </c:cat>
          <c:val>
            <c:numRef>
              <c:f>giugno2!$P$11:$P$13</c:f>
              <c:numCache>
                <c:ptCount val="3"/>
                <c:pt idx="0">
                  <c:v>55013.9</c:v>
                </c:pt>
                <c:pt idx="1">
                  <c:v>73101.35</c:v>
                </c:pt>
                <c:pt idx="2">
                  <c:v>9784.5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giugno2!$G$11:$G$14</c:f>
              <c:strCache/>
            </c:strRef>
          </c:cat>
          <c:val>
            <c:numRef>
              <c:f>giugno2!$K$11:$K$14</c:f>
              <c:numCache>
                <c:ptCount val="4"/>
                <c:pt idx="0">
                  <c:v>36810.4</c:v>
                </c:pt>
                <c:pt idx="1">
                  <c:v>18203.5</c:v>
                </c:pt>
                <c:pt idx="2">
                  <c:v>63278.85</c:v>
                </c:pt>
                <c:pt idx="3">
                  <c:v>19607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luglio!$B$11:$B$17</c:f>
              <c:strCache/>
            </c:strRef>
          </c:cat>
          <c:val>
            <c:numRef>
              <c:f>luglio!$F$11:$F$17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settembre!$B$11:$B$17</c:f>
              <c:strCache/>
            </c:strRef>
          </c:cat>
          <c:val>
            <c:numRef>
              <c:f>settembre!$F$11:$F$17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ottobre1!$B$11:$B$17</c:f>
              <c:strCache/>
            </c:strRef>
          </c:cat>
          <c:val>
            <c:numRef>
              <c:f>ottobre1!$F$11:$F$17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ottobre1!$L$11:$L$13</c:f>
              <c:strCache/>
            </c:strRef>
          </c:cat>
          <c:val>
            <c:numRef>
              <c:f>ottobre1!$P$11:$P$13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ottobre1!$G$11:$G$14</c:f>
              <c:strCache/>
            </c:strRef>
          </c:cat>
          <c:val>
            <c:numRef>
              <c:f>ottobre1!$K$11:$K$14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ottobre2!$B$11:$B$17</c:f>
              <c:strCache/>
            </c:strRef>
          </c:cat>
          <c:val>
            <c:numRef>
              <c:f>ottobre2!$F$11:$F$17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ottobre2!$L$11:$L$13</c:f>
              <c:strCache/>
            </c:strRef>
          </c:cat>
          <c:val>
            <c:numRef>
              <c:f>ottobre2!$P$11:$P$13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ottobre2!$G$11:$G$14</c:f>
              <c:strCache/>
            </c:strRef>
          </c:cat>
          <c:val>
            <c:numRef>
              <c:f>ottobre2!$K$11:$K$14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novembre!$B$11:$B$17</c:f>
              <c:strCache/>
            </c:strRef>
          </c:cat>
          <c:val>
            <c:numRef>
              <c:f>novembre!$F$11:$F$17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dicembre!$B$11:$B$17</c:f>
              <c:strCache/>
            </c:strRef>
          </c:cat>
          <c:val>
            <c:numRef>
              <c:f>dicembre!$F$11:$F$17</c:f>
              <c:numCache>
                <c:ptCount val="7"/>
                <c:pt idx="0">
                  <c:v>14710.6</c:v>
                </c:pt>
                <c:pt idx="1">
                  <c:v>5022.45</c:v>
                </c:pt>
                <c:pt idx="2">
                  <c:v>113627</c:v>
                </c:pt>
                <c:pt idx="3">
                  <c:v>5182</c:v>
                </c:pt>
                <c:pt idx="4">
                  <c:v>27186</c:v>
                </c:pt>
                <c:pt idx="5">
                  <c:v>10135</c:v>
                </c:pt>
                <c:pt idx="6">
                  <c:v>7394.85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>
                <c:ptCount val="3"/>
                <c:pt idx="0">
                  <c:v>59511.9</c:v>
                </c:pt>
                <c:pt idx="1">
                  <c:v>108600</c:v>
                </c:pt>
                <c:pt idx="2">
                  <c:v>15146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>
                <c:ptCount val="4"/>
                <c:pt idx="0">
                  <c:v>39658.4</c:v>
                </c:pt>
                <c:pt idx="1">
                  <c:v>19853.5</c:v>
                </c:pt>
                <c:pt idx="2">
                  <c:v>84955.8</c:v>
                </c:pt>
                <c:pt idx="3">
                  <c:v>38790.2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4275"/>
          <c:w val="0.58525"/>
          <c:h val="0.43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TOTALI!$B$11:$B$17</c:f>
              <c:strCache/>
            </c:strRef>
          </c:cat>
          <c:val>
            <c:numRef>
              <c:f>TOTALI!$D$11:$D$17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5875"/>
          <c:w val="0.599"/>
          <c:h val="0.444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39125"/>
          <c:w val="0.8385"/>
          <c:h val="0.3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5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3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22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152400</xdr:rowOff>
    </xdr:from>
    <xdr:to>
      <xdr:col>5</xdr:col>
      <xdr:colOff>257175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42875" y="3114675"/>
        <a:ext cx="39719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19</xdr:row>
      <xdr:rowOff>9525</xdr:rowOff>
    </xdr:from>
    <xdr:to>
      <xdr:col>16</xdr:col>
      <xdr:colOff>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7810500" y="3133725"/>
        <a:ext cx="3800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18</xdr:row>
      <xdr:rowOff>152400</xdr:rowOff>
    </xdr:from>
    <xdr:to>
      <xdr:col>10</xdr:col>
      <xdr:colOff>285750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181475" y="3114675"/>
        <a:ext cx="35242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I41" sqref="I4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7</v>
      </c>
      <c r="D11" s="17">
        <v>10186.9</v>
      </c>
      <c r="E11" s="18">
        <f>D11/$D$18</f>
        <v>0.8376076106529408</v>
      </c>
      <c r="F11" s="17">
        <f aca="true" t="shared" si="0" ref="F11:F17">D11</f>
        <v>10186.9</v>
      </c>
      <c r="G11" s="47" t="s">
        <v>6</v>
      </c>
      <c r="H11" s="30">
        <v>2</v>
      </c>
      <c r="I11" s="17">
        <v>616.4</v>
      </c>
      <c r="J11" s="18">
        <f>I11/$I$18</f>
        <v>0.05068287027520371</v>
      </c>
      <c r="K11" s="17">
        <f>I11</f>
        <v>616.4</v>
      </c>
      <c r="L11" s="38">
        <v>908</v>
      </c>
      <c r="M11" s="30">
        <v>4</v>
      </c>
      <c r="N11" s="17">
        <v>8699.4</v>
      </c>
      <c r="O11" s="18">
        <f>N11/$N$18</f>
        <v>0.7152994186763582</v>
      </c>
      <c r="P11" s="17">
        <f>N11</f>
        <v>8699.4</v>
      </c>
    </row>
    <row r="12" spans="2:16" ht="12.75">
      <c r="B12" s="10" t="s">
        <v>13</v>
      </c>
      <c r="C12" s="31">
        <v>0</v>
      </c>
      <c r="D12" s="20">
        <v>0</v>
      </c>
      <c r="E12" s="21">
        <f aca="true" t="shared" si="1" ref="E12:E17">D12/$D$18</f>
        <v>0</v>
      </c>
      <c r="F12" s="20">
        <f t="shared" si="0"/>
        <v>0</v>
      </c>
      <c r="G12" s="12" t="s">
        <v>7</v>
      </c>
      <c r="H12" s="31">
        <v>2</v>
      </c>
      <c r="I12" s="20">
        <v>8083</v>
      </c>
      <c r="J12" s="21">
        <f>I12/$I$18</f>
        <v>0.6646165484011545</v>
      </c>
      <c r="K12" s="20">
        <f>I12</f>
        <v>8083</v>
      </c>
      <c r="L12" s="39">
        <v>198</v>
      </c>
      <c r="M12" s="31">
        <v>5</v>
      </c>
      <c r="N12" s="20">
        <v>3462.5</v>
      </c>
      <c r="O12" s="21">
        <f>N12/$N$18</f>
        <v>0.2847005813236419</v>
      </c>
      <c r="P12" s="20">
        <f>N12</f>
        <v>3462.5</v>
      </c>
    </row>
    <row r="13" spans="2:16" ht="12.75">
      <c r="B13" s="10" t="s">
        <v>9</v>
      </c>
      <c r="C13" s="31">
        <v>1</v>
      </c>
      <c r="D13" s="20">
        <v>1625</v>
      </c>
      <c r="E13" s="21">
        <f t="shared" si="1"/>
        <v>0.13361399123492218</v>
      </c>
      <c r="F13" s="20">
        <f t="shared" si="0"/>
        <v>1625</v>
      </c>
      <c r="G13" s="12" t="s">
        <v>8</v>
      </c>
      <c r="H13" s="31">
        <v>2</v>
      </c>
      <c r="I13" s="20">
        <v>1237.5</v>
      </c>
      <c r="J13" s="21">
        <f>I13/$I$18</f>
        <v>0.10175219332505613</v>
      </c>
      <c r="K13" s="20">
        <f>I13</f>
        <v>1237.5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</f>
        <v>0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1"/>
        <v>0</v>
      </c>
      <c r="F14" s="20">
        <f t="shared" si="0"/>
        <v>0</v>
      </c>
      <c r="G14" s="12" t="s">
        <v>10</v>
      </c>
      <c r="H14" s="34">
        <v>3</v>
      </c>
      <c r="I14" s="20">
        <v>2225</v>
      </c>
      <c r="J14" s="21">
        <f>I14/$I$18</f>
        <v>0.18294838799858576</v>
      </c>
      <c r="K14" s="20">
        <f>I14</f>
        <v>2225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1"/>
        <v>0</v>
      </c>
      <c r="F15" s="20">
        <f t="shared" si="0"/>
        <v>0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350</v>
      </c>
      <c r="E16" s="21">
        <f t="shared" si="1"/>
        <v>0.028778398112137085</v>
      </c>
      <c r="F16" s="20">
        <f t="shared" si="0"/>
        <v>350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1"/>
        <v>0</v>
      </c>
      <c r="F17" s="15">
        <f t="shared" si="0"/>
        <v>0</v>
      </c>
      <c r="G17" s="35"/>
      <c r="H17" s="34"/>
      <c r="I17" s="29"/>
      <c r="J17" s="56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9</v>
      </c>
      <c r="D18" s="43">
        <f>SUM(D11:D17)</f>
        <v>12161.9</v>
      </c>
      <c r="E18" s="53">
        <f>SUM(E11:E17)</f>
        <v>1</v>
      </c>
      <c r="F18" s="54">
        <f>SUM(F11:F17)</f>
        <v>12161.9</v>
      </c>
      <c r="G18" s="42" t="s">
        <v>3</v>
      </c>
      <c r="H18" s="43">
        <f>SUM(H11:H14)</f>
        <v>9</v>
      </c>
      <c r="I18" s="43">
        <f>SUM(I11:I14)</f>
        <v>12161.9</v>
      </c>
      <c r="J18" s="50">
        <f>SUM(J11:J14)</f>
        <v>1</v>
      </c>
      <c r="K18" s="43">
        <f>SUM(K11:K14)</f>
        <v>12161.9</v>
      </c>
      <c r="L18" s="42" t="s">
        <v>3</v>
      </c>
      <c r="M18" s="42">
        <f>SUM(M10:M15)</f>
        <v>9</v>
      </c>
      <c r="N18" s="43">
        <f>SUM(N11:N13)</f>
        <v>12161.9</v>
      </c>
      <c r="O18" s="50">
        <f>SUM(O11:O13)</f>
        <v>1</v>
      </c>
      <c r="P18" s="43">
        <f>SUM(P11:P13)</f>
        <v>12161.9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1</v>
      </c>
      <c r="D11" s="17">
        <v>1095</v>
      </c>
      <c r="E11" s="18">
        <f aca="true" t="shared" si="0" ref="E11:E17">D11/$D$18</f>
        <v>1</v>
      </c>
      <c r="F11" s="17">
        <f>D11+settembre!F11</f>
        <v>12403.6</v>
      </c>
      <c r="G11" s="47" t="s">
        <v>6</v>
      </c>
      <c r="H11" s="30">
        <v>1</v>
      </c>
      <c r="I11" s="17">
        <v>1095</v>
      </c>
      <c r="J11" s="18">
        <f>I11/$I$18</f>
        <v>1</v>
      </c>
      <c r="K11" s="17">
        <f>I11+settembre!K11</f>
        <v>37905.4</v>
      </c>
      <c r="L11" s="38">
        <v>908</v>
      </c>
      <c r="M11" s="30">
        <v>1</v>
      </c>
      <c r="N11" s="17">
        <v>1095</v>
      </c>
      <c r="O11" s="18">
        <f>N11/$N$18</f>
        <v>1</v>
      </c>
      <c r="P11" s="17">
        <f>N11+settembre!P11</f>
        <v>56108.9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D12+settembre!F12</f>
        <v>3015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I12+settembre!K12</f>
        <v>18203.5</v>
      </c>
      <c r="L12" s="39">
        <v>198</v>
      </c>
      <c r="M12" s="31">
        <v>0</v>
      </c>
      <c r="N12" s="20">
        <v>0</v>
      </c>
      <c r="O12" s="21">
        <f>N12/$N$18</f>
        <v>0</v>
      </c>
      <c r="P12" s="20">
        <f>N12+settembre!P12</f>
        <v>87275.55</v>
      </c>
    </row>
    <row r="13" spans="2:16" ht="12.75">
      <c r="B13" s="10" t="s">
        <v>9</v>
      </c>
      <c r="C13" s="31">
        <v>0</v>
      </c>
      <c r="D13" s="20">
        <v>0</v>
      </c>
      <c r="E13" s="21">
        <f t="shared" si="0"/>
        <v>0</v>
      </c>
      <c r="F13" s="20">
        <f>D13+settembre!F13</f>
        <v>103704</v>
      </c>
      <c r="G13" s="12" t="s">
        <v>8</v>
      </c>
      <c r="H13" s="31">
        <v>0</v>
      </c>
      <c r="I13" s="20">
        <v>0</v>
      </c>
      <c r="J13" s="21">
        <f>I13/$I$18</f>
        <v>0</v>
      </c>
      <c r="K13" s="20">
        <f>I13+settembre!K13</f>
        <v>66076.35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N13+settembre!P13</f>
        <v>13446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D14+settembre!F14</f>
        <v>3279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I14+settembre!K14</f>
        <v>34645.2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D15+settembre!F15</f>
        <v>23469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D16+settembre!F16</f>
        <v>5815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D17+settembre!F17</f>
        <v>5144.85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</v>
      </c>
      <c r="D18" s="43">
        <f>SUM(D11:D17)</f>
        <v>1095</v>
      </c>
      <c r="E18" s="53">
        <f>SUM(E11:E17)</f>
        <v>1</v>
      </c>
      <c r="F18" s="54">
        <f>SUM(F11:F17)</f>
        <v>156830.45</v>
      </c>
      <c r="G18" s="42" t="s">
        <v>3</v>
      </c>
      <c r="H18" s="43">
        <f>SUM(H11:H14)</f>
        <v>1</v>
      </c>
      <c r="I18" s="43">
        <f>SUM(I11:I14)</f>
        <v>1095</v>
      </c>
      <c r="J18" s="50">
        <f>SUM(J11:J14)</f>
        <v>1</v>
      </c>
      <c r="K18" s="54">
        <f>SUM(K11:K14)</f>
        <v>156830.45</v>
      </c>
      <c r="L18" s="42" t="s">
        <v>3</v>
      </c>
      <c r="M18" s="42">
        <f>SUM(M10:M15)</f>
        <v>1</v>
      </c>
      <c r="N18" s="43">
        <f>SUM(N11:N13)</f>
        <v>1095</v>
      </c>
      <c r="O18" s="50">
        <f>SUM(O11:O13)</f>
        <v>1</v>
      </c>
      <c r="P18" s="54">
        <f>SUM(P11:P13)</f>
        <v>156830.45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2</v>
      </c>
      <c r="D11" s="17">
        <v>807</v>
      </c>
      <c r="E11" s="18">
        <f aca="true" t="shared" si="0" ref="E11:E17">D11/$D$18</f>
        <v>0.14687548344238277</v>
      </c>
      <c r="F11" s="17">
        <f>D11+ottobre1!F11</f>
        <v>13210.6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I11+ottobre1!K11</f>
        <v>37905.4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N11+ottobre1!P11</f>
        <v>56108.9</v>
      </c>
    </row>
    <row r="12" spans="2:16" ht="12.75">
      <c r="B12" s="10" t="s">
        <v>13</v>
      </c>
      <c r="C12" s="31">
        <v>2</v>
      </c>
      <c r="D12" s="20">
        <v>477.45</v>
      </c>
      <c r="E12" s="21">
        <f t="shared" si="0"/>
        <v>0.08689677765745434</v>
      </c>
      <c r="F12" s="20">
        <f>D12+ottobre1!F12</f>
        <v>3492.45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I12+ottobre1!K12</f>
        <v>18203.5</v>
      </c>
      <c r="L12" s="39">
        <v>198</v>
      </c>
      <c r="M12" s="31">
        <v>6</v>
      </c>
      <c r="N12" s="20">
        <v>5494.45</v>
      </c>
      <c r="O12" s="21">
        <f>N12/$N$18</f>
        <v>1</v>
      </c>
      <c r="P12" s="20">
        <f>N12+ottobre1!P12</f>
        <v>92770</v>
      </c>
    </row>
    <row r="13" spans="2:16" ht="12.75">
      <c r="B13" s="10" t="s">
        <v>9</v>
      </c>
      <c r="C13" s="31">
        <v>1</v>
      </c>
      <c r="D13" s="20">
        <v>4000</v>
      </c>
      <c r="E13" s="21">
        <f t="shared" si="0"/>
        <v>0.7280073528742641</v>
      </c>
      <c r="F13" s="20">
        <f>D13+ottobre1!F13</f>
        <v>107704</v>
      </c>
      <c r="G13" s="12" t="s">
        <v>8</v>
      </c>
      <c r="H13" s="31">
        <v>6</v>
      </c>
      <c r="I13" s="20">
        <v>5494.45</v>
      </c>
      <c r="J13" s="21">
        <f>I13/$I$18</f>
        <v>1</v>
      </c>
      <c r="K13" s="20">
        <f>I13+ottobre1!K13</f>
        <v>71570.8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N13+ottobre1!P13</f>
        <v>13446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D14+ottobre1!F14</f>
        <v>3279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I14+ottobre1!K14</f>
        <v>34645.2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210</v>
      </c>
      <c r="E15" s="21">
        <f t="shared" si="0"/>
        <v>0.03822038602589886</v>
      </c>
      <c r="F15" s="20">
        <f>D15+ottobre1!F15</f>
        <v>23679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D16+ottobre1!F16</f>
        <v>5815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D17+ottobre1!F17</f>
        <v>5144.85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6</v>
      </c>
      <c r="D18" s="43">
        <f>SUM(D11:D17)</f>
        <v>5494.45</v>
      </c>
      <c r="E18" s="53">
        <f>SUM(E11:E17)</f>
        <v>1.0000000000000002</v>
      </c>
      <c r="F18" s="54">
        <f>SUM(F11:F17)</f>
        <v>162324.9</v>
      </c>
      <c r="G18" s="42" t="s">
        <v>3</v>
      </c>
      <c r="H18" s="43">
        <f>SUM(H11:H14)</f>
        <v>6</v>
      </c>
      <c r="I18" s="43">
        <f>SUM(I11:I14)</f>
        <v>5494.45</v>
      </c>
      <c r="J18" s="50">
        <f>SUM(J11:J14)</f>
        <v>1</v>
      </c>
      <c r="K18" s="54">
        <f>SUM(K11:K14)</f>
        <v>162324.90000000002</v>
      </c>
      <c r="L18" s="42" t="s">
        <v>3</v>
      </c>
      <c r="M18" s="42">
        <f>SUM(M10:M15)</f>
        <v>6</v>
      </c>
      <c r="N18" s="43">
        <f>SUM(N11:N13)</f>
        <v>5494.45</v>
      </c>
      <c r="O18" s="50">
        <f>SUM(O11:O13)</f>
        <v>1</v>
      </c>
      <c r="P18" s="54">
        <f>SUM(P11:P13)</f>
        <v>162324.9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1</v>
      </c>
      <c r="D11" s="17">
        <v>1500</v>
      </c>
      <c r="E11" s="18">
        <f aca="true" t="shared" si="0" ref="E11:E17">D11/$D$18</f>
        <v>0.12833675564681724</v>
      </c>
      <c r="F11" s="17">
        <f>D11+ottobre2!F11</f>
        <v>14710.6</v>
      </c>
      <c r="G11" s="47" t="s">
        <v>6</v>
      </c>
      <c r="H11" s="30">
        <v>1</v>
      </c>
      <c r="I11" s="17">
        <v>1500</v>
      </c>
      <c r="J11" s="18">
        <f>I11/$I$18</f>
        <v>0.12833675564681724</v>
      </c>
      <c r="K11" s="17">
        <f>I11+ottobre2!K11</f>
        <v>39405.4</v>
      </c>
      <c r="L11" s="38">
        <v>908</v>
      </c>
      <c r="M11" s="30">
        <v>1</v>
      </c>
      <c r="N11" s="17">
        <v>1500</v>
      </c>
      <c r="O11" s="18">
        <f>N11/$N$18</f>
        <v>0.12833675564681724</v>
      </c>
      <c r="P11" s="17">
        <f>N11+ottobre2!P11</f>
        <v>57608.9</v>
      </c>
    </row>
    <row r="12" spans="2:16" ht="12.75">
      <c r="B12" s="10" t="s">
        <v>13</v>
      </c>
      <c r="C12" s="31">
        <v>1</v>
      </c>
      <c r="D12" s="20">
        <v>1530</v>
      </c>
      <c r="E12" s="21">
        <f t="shared" si="0"/>
        <v>0.1309034907597536</v>
      </c>
      <c r="F12" s="20">
        <f>D12+ottobre2!F12</f>
        <v>5022.45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I12+ottobre2!K12</f>
        <v>18203.5</v>
      </c>
      <c r="L12" s="39">
        <v>198</v>
      </c>
      <c r="M12" s="31">
        <v>5</v>
      </c>
      <c r="N12" s="20">
        <v>9288</v>
      </c>
      <c r="O12" s="21">
        <f>N12/$N$18</f>
        <v>0.7946611909650924</v>
      </c>
      <c r="P12" s="20">
        <f>N12+ottobre2!P12</f>
        <v>102058</v>
      </c>
    </row>
    <row r="13" spans="2:16" ht="12.75">
      <c r="B13" s="10" t="s">
        <v>9</v>
      </c>
      <c r="C13" s="31">
        <v>2</v>
      </c>
      <c r="D13" s="20">
        <v>3633</v>
      </c>
      <c r="E13" s="21">
        <f t="shared" si="0"/>
        <v>0.3108316221765914</v>
      </c>
      <c r="F13" s="20">
        <f>D13+ottobre2!F13</f>
        <v>111337</v>
      </c>
      <c r="G13" s="12" t="s">
        <v>8</v>
      </c>
      <c r="H13" s="31">
        <v>6</v>
      </c>
      <c r="I13" s="20">
        <v>10188</v>
      </c>
      <c r="J13" s="21">
        <f>I13/$I$18</f>
        <v>0.8716632443531828</v>
      </c>
      <c r="K13" s="20">
        <f>I13+ottobre2!K13</f>
        <v>81758.8</v>
      </c>
      <c r="L13" s="9" t="s">
        <v>31</v>
      </c>
      <c r="M13" s="31">
        <v>1</v>
      </c>
      <c r="N13" s="20">
        <v>900</v>
      </c>
      <c r="O13" s="21">
        <f>N13/$N$18</f>
        <v>0.07700205338809035</v>
      </c>
      <c r="P13" s="20">
        <f>N13+ottobre2!P13</f>
        <v>14346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D14+ottobre2!F14</f>
        <v>3279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I14+ottobre2!K14</f>
        <v>34645.2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D15+ottobre2!F15</f>
        <v>23679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2</v>
      </c>
      <c r="D16" s="20">
        <v>2775</v>
      </c>
      <c r="E16" s="21">
        <f t="shared" si="0"/>
        <v>0.2374229979466119</v>
      </c>
      <c r="F16" s="20">
        <f>D16+ottobre2!F16</f>
        <v>8590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1</v>
      </c>
      <c r="D17" s="20">
        <v>2250</v>
      </c>
      <c r="E17" s="56">
        <f t="shared" si="0"/>
        <v>0.19250513347022588</v>
      </c>
      <c r="F17" s="15">
        <f>D17+ottobre2!F17</f>
        <v>7394.85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7</v>
      </c>
      <c r="D18" s="43">
        <f>SUM(D11:D17)</f>
        <v>11688</v>
      </c>
      <c r="E18" s="53">
        <f>SUM(E11:E17)</f>
        <v>1</v>
      </c>
      <c r="F18" s="54">
        <f>SUM(F11:F17)</f>
        <v>174012.9</v>
      </c>
      <c r="G18" s="42" t="s">
        <v>3</v>
      </c>
      <c r="H18" s="43">
        <f>SUM(H11:H14)</f>
        <v>7</v>
      </c>
      <c r="I18" s="43">
        <f>SUM(I11:I14)</f>
        <v>11688</v>
      </c>
      <c r="J18" s="50">
        <f>SUM(J11:J14)</f>
        <v>1</v>
      </c>
      <c r="K18" s="54">
        <f>SUM(K11:K14)</f>
        <v>174012.90000000002</v>
      </c>
      <c r="L18" s="42" t="s">
        <v>3</v>
      </c>
      <c r="M18" s="42">
        <f>SUM(M10:M15)</f>
        <v>7</v>
      </c>
      <c r="N18" s="43">
        <f>SUM(N11:N13)</f>
        <v>11688</v>
      </c>
      <c r="O18" s="50">
        <f>SUM(O11:O13)</f>
        <v>1</v>
      </c>
      <c r="P18" s="54">
        <f>SUM(P11:P13)</f>
        <v>174012.9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D13" sqref="D13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60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D11+novembre!F11</f>
        <v>14710.6</v>
      </c>
      <c r="G11" s="47" t="s">
        <v>6</v>
      </c>
      <c r="H11" s="30">
        <v>1</v>
      </c>
      <c r="I11" s="17">
        <v>253</v>
      </c>
      <c r="J11" s="18">
        <f>I11/$I$18</f>
        <v>0.027455236028214865</v>
      </c>
      <c r="K11" s="17">
        <f>I11+novembre!K11</f>
        <v>39658.4</v>
      </c>
      <c r="L11" s="38">
        <v>908</v>
      </c>
      <c r="M11" s="30">
        <v>2</v>
      </c>
      <c r="N11" s="17">
        <v>1903</v>
      </c>
      <c r="O11" s="18">
        <f>N11/$N$18</f>
        <v>0.20651112316874662</v>
      </c>
      <c r="P11" s="17">
        <f>N11+novembre!P11</f>
        <v>59511.9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D12+novembre!F12</f>
        <v>5022.45</v>
      </c>
      <c r="G12" s="12" t="s">
        <v>7</v>
      </c>
      <c r="H12" s="31">
        <v>1</v>
      </c>
      <c r="I12" s="20">
        <v>1650</v>
      </c>
      <c r="J12" s="21">
        <f>I12/$I$18</f>
        <v>0.17905588714053175</v>
      </c>
      <c r="K12" s="20">
        <f>I12+novembre!K12</f>
        <v>19853.5</v>
      </c>
      <c r="L12" s="39">
        <v>198</v>
      </c>
      <c r="M12" s="31">
        <v>10</v>
      </c>
      <c r="N12" s="20">
        <v>6512</v>
      </c>
      <c r="O12" s="21">
        <f>N12/$N$18</f>
        <v>0.7066739012479653</v>
      </c>
      <c r="P12" s="20">
        <f>N12+novembre!P12</f>
        <v>108570</v>
      </c>
    </row>
    <row r="13" spans="2:16" ht="12.75">
      <c r="B13" s="10" t="s">
        <v>9</v>
      </c>
      <c r="C13" s="31">
        <v>3</v>
      </c>
      <c r="D13" s="20">
        <v>2290</v>
      </c>
      <c r="E13" s="21">
        <f t="shared" si="0"/>
        <v>0.24850786760716223</v>
      </c>
      <c r="F13" s="20">
        <f>D13+novembre!F13</f>
        <v>113627</v>
      </c>
      <c r="G13" s="12" t="s">
        <v>8</v>
      </c>
      <c r="H13" s="31">
        <v>7</v>
      </c>
      <c r="I13" s="20">
        <v>3167</v>
      </c>
      <c r="J13" s="21">
        <f>I13/$I$18</f>
        <v>0.34367878459034185</v>
      </c>
      <c r="K13" s="20">
        <f>I13+novembre!K13</f>
        <v>84925.8</v>
      </c>
      <c r="L13" s="9" t="s">
        <v>31</v>
      </c>
      <c r="M13" s="31">
        <v>1</v>
      </c>
      <c r="N13" s="20">
        <v>800</v>
      </c>
      <c r="O13" s="21">
        <f>N13/$N$18</f>
        <v>0.08681497558328811</v>
      </c>
      <c r="P13" s="20">
        <f>N13+novembre!P13</f>
        <v>15146</v>
      </c>
    </row>
    <row r="14" spans="2:16" ht="12.75">
      <c r="B14" s="10" t="s">
        <v>46</v>
      </c>
      <c r="C14" s="31">
        <v>2</v>
      </c>
      <c r="D14" s="20">
        <v>1903</v>
      </c>
      <c r="E14" s="21">
        <f t="shared" si="0"/>
        <v>0.20651112316874662</v>
      </c>
      <c r="F14" s="20">
        <f>D14+novembre!F14</f>
        <v>5182</v>
      </c>
      <c r="G14" s="12" t="s">
        <v>10</v>
      </c>
      <c r="H14" s="34">
        <v>4</v>
      </c>
      <c r="I14" s="20">
        <v>4145</v>
      </c>
      <c r="J14" s="21">
        <f>I14/$I$18</f>
        <v>0.44981009224091156</v>
      </c>
      <c r="K14" s="20">
        <f>I14+novembre!K14</f>
        <v>38790.2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6</v>
      </c>
      <c r="D15" s="20">
        <v>3507</v>
      </c>
      <c r="E15" s="21">
        <f t="shared" si="0"/>
        <v>0.38057514921323926</v>
      </c>
      <c r="F15" s="20">
        <f>D15+novembre!F15</f>
        <v>27186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2</v>
      </c>
      <c r="D16" s="20">
        <v>1515</v>
      </c>
      <c r="E16" s="21">
        <f t="shared" si="0"/>
        <v>0.16440586001085186</v>
      </c>
      <c r="F16" s="20">
        <f>D16+novembre!F16</f>
        <v>10105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D17+novembre!F17</f>
        <v>7394.85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13</v>
      </c>
      <c r="D18" s="43">
        <f>SUM(D11:D17)</f>
        <v>9215</v>
      </c>
      <c r="E18" s="53">
        <f>SUM(E11:E17)</f>
        <v>1</v>
      </c>
      <c r="F18" s="54">
        <f>SUM(F11:F17)</f>
        <v>183227.9</v>
      </c>
      <c r="G18" s="42" t="s">
        <v>3</v>
      </c>
      <c r="H18" s="43">
        <f>SUM(H11:H14)</f>
        <v>13</v>
      </c>
      <c r="I18" s="43">
        <f>SUM(I11:I14)</f>
        <v>9215</v>
      </c>
      <c r="J18" s="50">
        <f>SUM(J11:J14)</f>
        <v>1</v>
      </c>
      <c r="K18" s="54">
        <f>SUM(K11:K14)</f>
        <v>183227.90000000002</v>
      </c>
      <c r="L18" s="42" t="s">
        <v>3</v>
      </c>
      <c r="M18" s="42">
        <f>SUM(M10:M15)</f>
        <v>13</v>
      </c>
      <c r="N18" s="43">
        <f>SUM(N11:N13)</f>
        <v>9215</v>
      </c>
      <c r="O18" s="50">
        <f>SUM(O11:O13)</f>
        <v>1</v>
      </c>
      <c r="P18" s="54">
        <f>SUM(P11:P13)</f>
        <v>183227.9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40" sqref="J40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7" width="9.140625" style="6" customWidth="1"/>
    <col min="8" max="8" width="13.28125" style="6" customWidth="1"/>
    <col min="9" max="9" width="11.7109375" style="6" customWidth="1"/>
    <col min="10" max="10" width="10.140625" style="6" bestFit="1" customWidth="1"/>
    <col min="11" max="11" width="10.28125" style="6" customWidth="1"/>
    <col min="12" max="12" width="11.140625" style="6" bestFit="1" customWidth="1"/>
    <col min="13" max="13" width="12.00390625" style="6" customWidth="1"/>
    <col min="14" max="14" width="11.140625" style="6" bestFit="1" customWidth="1"/>
    <col min="15" max="16384" width="9.140625" style="6" customWidth="1"/>
  </cols>
  <sheetData>
    <row r="1" spans="1:16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2.75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ht="13.5" thickBot="1"/>
    <row r="7" spans="2:13" ht="13.5" thickBot="1">
      <c r="B7" s="95" t="s">
        <v>42</v>
      </c>
      <c r="C7" s="95"/>
      <c r="D7" s="95"/>
      <c r="E7" s="95"/>
      <c r="F7" s="95" t="s">
        <v>43</v>
      </c>
      <c r="G7" s="95"/>
      <c r="H7" s="95"/>
      <c r="I7" s="95"/>
      <c r="J7" s="95" t="s">
        <v>44</v>
      </c>
      <c r="K7" s="95"/>
      <c r="L7" s="95"/>
      <c r="M7" s="95"/>
    </row>
    <row r="8" spans="2:13" ht="12.75">
      <c r="B8" s="19"/>
      <c r="C8" s="19" t="s">
        <v>24</v>
      </c>
      <c r="D8" s="19" t="s">
        <v>17</v>
      </c>
      <c r="E8" s="19" t="s">
        <v>5</v>
      </c>
      <c r="F8" s="19"/>
      <c r="G8" s="19" t="s">
        <v>24</v>
      </c>
      <c r="H8" s="19" t="s">
        <v>17</v>
      </c>
      <c r="I8" s="19" t="s">
        <v>5</v>
      </c>
      <c r="J8" s="19"/>
      <c r="K8" s="19" t="s">
        <v>25</v>
      </c>
      <c r="L8" s="19" t="s">
        <v>17</v>
      </c>
      <c r="M8" s="19" t="s">
        <v>5</v>
      </c>
    </row>
    <row r="9" spans="2:13" ht="12.75">
      <c r="B9" s="10" t="s">
        <v>0</v>
      </c>
      <c r="C9" s="10" t="s">
        <v>23</v>
      </c>
      <c r="D9" s="10" t="s">
        <v>26</v>
      </c>
      <c r="E9" s="10" t="s">
        <v>28</v>
      </c>
      <c r="F9" s="10" t="s">
        <v>2</v>
      </c>
      <c r="G9" s="10" t="s">
        <v>23</v>
      </c>
      <c r="H9" s="10" t="s">
        <v>26</v>
      </c>
      <c r="I9" s="10" t="s">
        <v>28</v>
      </c>
      <c r="J9" s="10" t="s">
        <v>19</v>
      </c>
      <c r="K9" s="10" t="s">
        <v>23</v>
      </c>
      <c r="L9" s="10" t="s">
        <v>26</v>
      </c>
      <c r="M9" s="10" t="s">
        <v>28</v>
      </c>
    </row>
    <row r="10" spans="2:13" ht="13.5" thickBot="1">
      <c r="B10" s="22"/>
      <c r="C10" s="22">
        <v>2014</v>
      </c>
      <c r="D10" s="22">
        <f>C10</f>
        <v>2014</v>
      </c>
      <c r="E10" s="22">
        <f>C10</f>
        <v>2014</v>
      </c>
      <c r="F10" s="22"/>
      <c r="G10" s="10">
        <f>C10</f>
        <v>2014</v>
      </c>
      <c r="H10" s="22">
        <f>C10</f>
        <v>2014</v>
      </c>
      <c r="I10" s="22">
        <f>C10</f>
        <v>2014</v>
      </c>
      <c r="J10" s="22"/>
      <c r="K10" s="22">
        <f>C10</f>
        <v>2014</v>
      </c>
      <c r="L10" s="10">
        <f>C10</f>
        <v>2014</v>
      </c>
      <c r="M10" s="22">
        <f>C10</f>
        <v>2014</v>
      </c>
    </row>
    <row r="11" spans="2:15" ht="12.75">
      <c r="B11" s="7" t="s">
        <v>6</v>
      </c>
      <c r="C11" s="66">
        <f>gennaio!C11+febbraio!C11+marzo!C11+aprile!C11+maggio!C11+giugno!C11+giugno2!C11+luglio!C11+settembre!C11+ottobre1!C11+ottobre2!C11+novembre!C11+dicembre!C11</f>
        <v>15</v>
      </c>
      <c r="D11" s="69">
        <f>dicembre!F11</f>
        <v>14710.6</v>
      </c>
      <c r="E11" s="48">
        <f aca="true" t="shared" si="0" ref="E11:E17">D11/$D$18</f>
        <v>0.0802858080019473</v>
      </c>
      <c r="F11" s="52" t="s">
        <v>6</v>
      </c>
      <c r="G11" s="65">
        <f>gennaio!H11+febbraio!H11+marzo!H11+aprile!H11+maggio!H11+giugno!H11+giugno2!H11+luglio!H11+settembre!H11+ottobre1!H11+ottobre2!H11+novembre!H11+dicembre!H11</f>
        <v>12</v>
      </c>
      <c r="H11" s="69">
        <f>dicembre!K11</f>
        <v>39658.4</v>
      </c>
      <c r="I11" s="51">
        <f>H11/$H$18</f>
        <v>0.21644301986760747</v>
      </c>
      <c r="J11" s="7">
        <v>908</v>
      </c>
      <c r="K11" s="65">
        <f>gennaio!M11+febbraio!M11+marzo!M11+aprile!M11+maggio!M11+giugno!M11+giugno2!M11+luglio!M11+settembre!M11+ottobre1!M11+ottobre2!M11+novembre!M11+dicembre!M11</f>
        <v>18</v>
      </c>
      <c r="L11" s="69">
        <f>dicembre!P11</f>
        <v>59511.9</v>
      </c>
      <c r="M11" s="64">
        <f>L11/$L$18</f>
        <v>0.3247971515255046</v>
      </c>
      <c r="N11" s="71"/>
      <c r="O11" s="72"/>
    </row>
    <row r="12" spans="2:15" ht="12.75">
      <c r="B12" s="10" t="s">
        <v>13</v>
      </c>
      <c r="C12" s="66">
        <f>gennaio!C12+febbraio!C12+marzo!C12+aprile!C12+maggio!C12+giugno!C12+giugno2!C12+luglio!C12+settembre!C12+ottobre1!C12+ottobre2!C12+novembre!C12+dicembre!C12</f>
        <v>6</v>
      </c>
      <c r="D12" s="67">
        <f>dicembre!F12</f>
        <v>5022.45</v>
      </c>
      <c r="E12" s="49">
        <f t="shared" si="0"/>
        <v>0.027410945603808152</v>
      </c>
      <c r="F12" s="55" t="s">
        <v>7</v>
      </c>
      <c r="G12" s="66">
        <f>gennaio!H12+febbraio!H12+marzo!H12+aprile!H12+maggio!H12+giugno!H12+giugno2!H12+luglio!H12+settembre!H12+ottobre1!H12+ottobre2!H12+novembre!H12+dicembre!H12</f>
        <v>6</v>
      </c>
      <c r="H12" s="67">
        <f>dicembre!K12</f>
        <v>19853.5</v>
      </c>
      <c r="I12" s="46">
        <f>H12/$H$18</f>
        <v>0.10835413165789706</v>
      </c>
      <c r="J12" s="10" t="s">
        <v>27</v>
      </c>
      <c r="K12" s="66">
        <f>gennaio!M12+febbraio!M12+marzo!M12+aprile!M12+maggio!M12+giugno!M12+giugno2!M12+luglio!M12+settembre!M12+ottobre1!M12+ottobre2!M12+novembre!M12+dicembre!M12</f>
        <v>74</v>
      </c>
      <c r="L12" s="67">
        <f>dicembre!P12</f>
        <v>108570</v>
      </c>
      <c r="M12" s="32">
        <f>L12/$L$18</f>
        <v>0.5925407648071064</v>
      </c>
      <c r="N12" s="73"/>
      <c r="O12" s="74"/>
    </row>
    <row r="13" spans="2:15" ht="12.75">
      <c r="B13" s="10" t="s">
        <v>9</v>
      </c>
      <c r="C13" s="66">
        <f>gennaio!C13+febbraio!C13+marzo!C13+aprile!C13+maggio!C13+giugno!C13+giugno2!C13+luglio!C13+settembre!C13+ottobre1!C13+ottobre2!C13+novembre!C13+dicembre!C13</f>
        <v>38</v>
      </c>
      <c r="D13" s="67">
        <f>dicembre!F13</f>
        <v>113627</v>
      </c>
      <c r="E13" s="49">
        <f t="shared" si="0"/>
        <v>0.6201402733972283</v>
      </c>
      <c r="F13" s="55" t="s">
        <v>8</v>
      </c>
      <c r="G13" s="66">
        <f>gennaio!H13+febbraio!H13+marzo!H13+aprile!H13+maggio!H13+giugno!H13+giugno2!H13+luglio!H13+settembre!H13+ottobre1!H13+ottobre2!H13+novembre!H13+dicembre!H13</f>
        <v>50</v>
      </c>
      <c r="H13" s="67">
        <f>dicembre!K13</f>
        <v>84925.8</v>
      </c>
      <c r="I13" s="46">
        <f>H13/$H$18</f>
        <v>0.4634981899590619</v>
      </c>
      <c r="J13" s="10" t="s">
        <v>11</v>
      </c>
      <c r="K13" s="66">
        <f>gennaio!M13+febbraio!M13+marzo!M13+aprile!M13+maggio!M13+giugno!M13+giugno2!M13+luglio!M13+settembre!M13+ottobre1!M13+ottobre2!M13+novembre!M13+dicembre!M13</f>
        <v>9</v>
      </c>
      <c r="L13" s="67">
        <f>dicembre!P13</f>
        <v>15146</v>
      </c>
      <c r="M13" s="32">
        <f>L13/$L$18</f>
        <v>0.08266208366738909</v>
      </c>
      <c r="N13" s="73"/>
      <c r="O13" s="74"/>
    </row>
    <row r="14" spans="2:15" ht="12.75">
      <c r="B14" s="10" t="s">
        <v>46</v>
      </c>
      <c r="C14" s="66">
        <f>gennaio!C14+febbraio!C14+marzo!C14+aprile!C14+maggio!C14+giugno!C14+giugno2!C14+luglio!C14+settembre!C14+ottobre1!C14+ottobre2!C14+novembre!C14+dicembre!C14</f>
        <v>3</v>
      </c>
      <c r="D14" s="67">
        <f>dicembre!F14</f>
        <v>5182</v>
      </c>
      <c r="E14" s="49">
        <f t="shared" si="0"/>
        <v>0.028281719105005296</v>
      </c>
      <c r="F14" s="55" t="s">
        <v>10</v>
      </c>
      <c r="G14" s="66">
        <f>gennaio!H14+febbraio!H14+marzo!H14+aprile!H14+maggio!H14+giugno!H14+giugno2!H14+luglio!H14+settembre!H14+ottobre1!H14+ottobre2!H14+novembre!H14+dicembre!H14</f>
        <v>33</v>
      </c>
      <c r="H14" s="67">
        <f>dicembre!K14</f>
        <v>38790.2</v>
      </c>
      <c r="I14" s="46">
        <f>H14/$H$18</f>
        <v>0.21170465851543346</v>
      </c>
      <c r="J14" s="10"/>
      <c r="K14" s="66"/>
      <c r="L14" s="67"/>
      <c r="M14" s="32"/>
      <c r="N14" s="71"/>
      <c r="O14" s="72"/>
    </row>
    <row r="15" spans="2:15" ht="12.75">
      <c r="B15" s="10" t="s">
        <v>20</v>
      </c>
      <c r="C15" s="66">
        <f>gennaio!C15+febbraio!C15+marzo!C15+aprile!C15+maggio!C15+giugno!C15+giugno2!C15+luglio!C15+settembre!C15+ottobre1!C15+ottobre2!C15+novembre!C15+dicembre!C15</f>
        <v>24</v>
      </c>
      <c r="D15" s="67">
        <f>dicembre!F15</f>
        <v>27186</v>
      </c>
      <c r="E15" s="49">
        <f t="shared" si="0"/>
        <v>0.14837260046095602</v>
      </c>
      <c r="F15" s="10"/>
      <c r="G15" s="66"/>
      <c r="H15" s="67"/>
      <c r="I15" s="46"/>
      <c r="J15" s="10"/>
      <c r="K15" s="66"/>
      <c r="L15" s="67"/>
      <c r="M15" s="32"/>
      <c r="N15" s="71"/>
      <c r="O15" s="72"/>
    </row>
    <row r="16" spans="2:15" ht="12.75">
      <c r="B16" s="10" t="s">
        <v>39</v>
      </c>
      <c r="C16" s="66">
        <f>gennaio!C16+febbraio!C16+marzo!C16+aprile!C16+maggio!C16+giugno!C16+giugno2!C16+luglio!C16+settembre!C16+ottobre1!C16+ottobre2!C16+novembre!C16+dicembre!C16</f>
        <v>10</v>
      </c>
      <c r="D16" s="67">
        <f>dicembre!F16</f>
        <v>10105</v>
      </c>
      <c r="E16" s="49">
        <f t="shared" si="0"/>
        <v>0.05514989802317224</v>
      </c>
      <c r="F16" s="10"/>
      <c r="G16" s="66"/>
      <c r="H16" s="67"/>
      <c r="I16" s="46"/>
      <c r="J16" s="10"/>
      <c r="K16" s="66"/>
      <c r="L16" s="67"/>
      <c r="M16" s="32"/>
      <c r="N16" s="71"/>
      <c r="O16" s="71"/>
    </row>
    <row r="17" spans="2:15" ht="13.5" thickBot="1">
      <c r="B17" s="10" t="s">
        <v>29</v>
      </c>
      <c r="C17" s="66">
        <f>gennaio!C17+febbraio!C17+marzo!C17+aprile!C17+maggio!C17+giugno!C17+giugno2!C17+luglio!C17+settembre!C17+ottobre1!C17+ottobre2!C17+novembre!C17+dicembre!C17</f>
        <v>5</v>
      </c>
      <c r="D17" s="70">
        <f>dicembre!F17</f>
        <v>7394.85</v>
      </c>
      <c r="E17" s="49">
        <f t="shared" si="0"/>
        <v>0.04035875540788275</v>
      </c>
      <c r="F17" s="10"/>
      <c r="G17" s="68"/>
      <c r="H17" s="70"/>
      <c r="I17" s="46"/>
      <c r="J17" s="10"/>
      <c r="K17" s="68"/>
      <c r="L17" s="70"/>
      <c r="M17" s="32"/>
      <c r="N17" s="71"/>
      <c r="O17" s="71"/>
    </row>
    <row r="18" spans="2:15" ht="13.5" thickBot="1">
      <c r="B18" s="42" t="s">
        <v>3</v>
      </c>
      <c r="C18" s="42">
        <f>SUM(C11:C17)</f>
        <v>101</v>
      </c>
      <c r="D18" s="43">
        <f>SUM(D11:D17)</f>
        <v>183227.9</v>
      </c>
      <c r="E18" s="50">
        <f>SUM(E11:E17)</f>
        <v>1.0000000000000002</v>
      </c>
      <c r="F18" s="42" t="s">
        <v>3</v>
      </c>
      <c r="G18" s="43">
        <f>SUM(G11:G17)</f>
        <v>101</v>
      </c>
      <c r="H18" s="43">
        <f>SUM(H11:H14)</f>
        <v>183227.90000000002</v>
      </c>
      <c r="I18" s="50">
        <f>SUM(I11:I14)</f>
        <v>0.9999999999999998</v>
      </c>
      <c r="J18" s="42" t="s">
        <v>3</v>
      </c>
      <c r="K18" s="42">
        <f>SUM(K11:K17)</f>
        <v>101</v>
      </c>
      <c r="L18" s="43">
        <f>SUM(L11:L13)</f>
        <v>183227.9</v>
      </c>
      <c r="M18" s="50">
        <f>SUM(M11:M13)</f>
        <v>1</v>
      </c>
      <c r="N18" s="72"/>
      <c r="O18" s="71"/>
    </row>
    <row r="19" spans="4:12" ht="12.75">
      <c r="D19" s="23"/>
      <c r="F19" s="23"/>
      <c r="G19" s="23"/>
      <c r="H19" s="23"/>
      <c r="L19" s="23"/>
    </row>
    <row r="20" spans="4:12" ht="12.75">
      <c r="D20" s="23"/>
      <c r="F20" s="23"/>
      <c r="G20" s="23"/>
      <c r="H20" s="23"/>
      <c r="L20" s="23"/>
    </row>
    <row r="21" spans="4:13" ht="12.75">
      <c r="D21" s="24"/>
      <c r="E21" s="25"/>
      <c r="F21" s="24"/>
      <c r="G21" s="24"/>
      <c r="H21" s="24"/>
      <c r="I21" s="25"/>
      <c r="J21" s="25"/>
      <c r="K21" s="25"/>
      <c r="L21" s="24"/>
      <c r="M21" s="25"/>
    </row>
    <row r="22" spans="4:12" ht="12.75">
      <c r="D22" s="23"/>
      <c r="F22" s="23"/>
      <c r="G22" s="23"/>
      <c r="H22" s="23"/>
      <c r="L22" s="23"/>
    </row>
    <row r="23" spans="4:12" ht="12.75">
      <c r="D23" s="23"/>
      <c r="F23" s="23"/>
      <c r="G23" s="23"/>
      <c r="H23" s="23"/>
      <c r="L23" s="23"/>
    </row>
    <row r="24" spans="4:12" ht="12.75">
      <c r="D24" s="23"/>
      <c r="F24" s="23"/>
      <c r="G24" s="23"/>
      <c r="H24" s="23"/>
      <c r="L24" s="23"/>
    </row>
    <row r="25" spans="4:12" ht="12.75">
      <c r="D25" s="23"/>
      <c r="F25" s="23"/>
      <c r="G25" s="23"/>
      <c r="H25" s="23"/>
      <c r="L25" s="23"/>
    </row>
    <row r="26" spans="4:12" ht="12.75">
      <c r="D26" s="23"/>
      <c r="F26" s="23"/>
      <c r="G26" s="23"/>
      <c r="H26" s="23"/>
      <c r="L26" s="23"/>
    </row>
    <row r="27" spans="4:12" ht="12.75">
      <c r="D27" s="23"/>
      <c r="F27" s="23"/>
      <c r="G27" s="23"/>
      <c r="H27" s="23"/>
      <c r="L27" s="23"/>
    </row>
    <row r="28" spans="4:12" ht="12.75">
      <c r="D28" s="23"/>
      <c r="F28" s="23"/>
      <c r="G28" s="23"/>
      <c r="H28" s="23"/>
      <c r="L28" s="23"/>
    </row>
    <row r="29" spans="4:12" ht="12.75">
      <c r="D29" s="23"/>
      <c r="F29" s="23"/>
      <c r="G29" s="23"/>
      <c r="H29" s="23"/>
      <c r="L29" s="23"/>
    </row>
    <row r="30" spans="4:12" ht="12.75">
      <c r="D30" s="23"/>
      <c r="F30" s="23"/>
      <c r="G30" s="23"/>
      <c r="H30" s="23"/>
      <c r="L30" s="23"/>
    </row>
    <row r="31" spans="4:12" ht="12.75">
      <c r="D31" s="26"/>
      <c r="F31" s="23"/>
      <c r="G31" s="23"/>
      <c r="H31" s="23"/>
      <c r="L31" s="23"/>
    </row>
    <row r="32" spans="4:12" ht="12.75">
      <c r="D32" s="23"/>
      <c r="F32" s="23"/>
      <c r="G32" s="23"/>
      <c r="H32" s="23"/>
      <c r="L32" s="23"/>
    </row>
    <row r="33" spans="4:12" ht="12.75">
      <c r="D33" s="23"/>
      <c r="F33" s="23"/>
      <c r="G33" s="23"/>
      <c r="H33" s="23"/>
      <c r="L33" s="23"/>
    </row>
    <row r="34" spans="4:12" ht="12.75">
      <c r="D34" s="23"/>
      <c r="F34" s="23"/>
      <c r="G34" s="23"/>
      <c r="H34" s="23"/>
      <c r="L34" s="23"/>
    </row>
    <row r="35" spans="4:12" ht="12.75">
      <c r="D35" s="23"/>
      <c r="F35" s="23"/>
      <c r="G35" s="23"/>
      <c r="H35" s="23"/>
      <c r="L35" s="23"/>
    </row>
    <row r="37" spans="2:4" ht="13.5" thickBot="1">
      <c r="B37" s="45"/>
      <c r="D37" s="44"/>
    </row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10" ht="12.75">
      <c r="B41" s="58" t="s">
        <v>9</v>
      </c>
      <c r="C41" s="75" t="s">
        <v>34</v>
      </c>
      <c r="D41" s="76"/>
      <c r="E41" s="76"/>
      <c r="F41" s="76"/>
      <c r="G41" s="76"/>
      <c r="H41" s="77"/>
      <c r="J41" s="63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2:8" ht="12.75"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2:8" ht="12.75"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2:8" ht="13.5" thickBot="1">
      <c r="B45" s="59" t="s">
        <v>29</v>
      </c>
      <c r="C45" s="84" t="s">
        <v>38</v>
      </c>
      <c r="D45" s="85"/>
      <c r="E45" s="85"/>
      <c r="F45" s="85"/>
      <c r="G45" s="85"/>
      <c r="H45" s="86"/>
    </row>
  </sheetData>
  <mergeCells count="15">
    <mergeCell ref="C41:H41"/>
    <mergeCell ref="C42:H42"/>
    <mergeCell ref="C43:H43"/>
    <mergeCell ref="C45:H45"/>
    <mergeCell ref="B38:H38"/>
    <mergeCell ref="C39:H39"/>
    <mergeCell ref="C40:H40"/>
    <mergeCell ref="A5:P5"/>
    <mergeCell ref="B7:E7"/>
    <mergeCell ref="F7:I7"/>
    <mergeCell ref="J7:M7"/>
    <mergeCell ref="A1:P1"/>
    <mergeCell ref="A2:P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2"/>
  <ignoredErrors>
    <ignoredError sqref="H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1</v>
      </c>
      <c r="D11" s="17">
        <v>375</v>
      </c>
      <c r="E11" s="18">
        <f aca="true" t="shared" si="0" ref="E11:E17">F11/$D$18</f>
        <v>3.4606487549148097</v>
      </c>
      <c r="F11" s="17">
        <f>D11+gennaio!F11</f>
        <v>10561.9</v>
      </c>
      <c r="G11" s="47" t="s">
        <v>6</v>
      </c>
      <c r="H11" s="30">
        <v>1</v>
      </c>
      <c r="I11" s="17">
        <v>375</v>
      </c>
      <c r="J11" s="18">
        <f>I11/$I$18</f>
        <v>0.12287024901703801</v>
      </c>
      <c r="K11" s="17">
        <f>I11+gennaio!K11</f>
        <v>991.4</v>
      </c>
      <c r="L11" s="38">
        <v>908</v>
      </c>
      <c r="M11" s="30">
        <v>1</v>
      </c>
      <c r="N11" s="17">
        <v>375</v>
      </c>
      <c r="O11" s="18">
        <f>N11/$N$18</f>
        <v>0.12287024901703801</v>
      </c>
      <c r="P11" s="17">
        <f>N11+gennaio!P11</f>
        <v>9074.4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D12+gennaio!F12</f>
        <v>0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I12+gennaio!K12</f>
        <v>8083</v>
      </c>
      <c r="L12" s="39">
        <v>198</v>
      </c>
      <c r="M12" s="31">
        <v>2</v>
      </c>
      <c r="N12" s="20">
        <v>895</v>
      </c>
      <c r="O12" s="21">
        <f>N12/$N$18</f>
        <v>0.2932503276539974</v>
      </c>
      <c r="P12" s="20">
        <f>N12+gennaio!P12</f>
        <v>4357.5</v>
      </c>
    </row>
    <row r="13" spans="2:16" ht="12.75">
      <c r="B13" s="10" t="s">
        <v>9</v>
      </c>
      <c r="C13" s="31">
        <v>1</v>
      </c>
      <c r="D13" s="20">
        <v>610</v>
      </c>
      <c r="E13" s="21">
        <f t="shared" si="0"/>
        <v>0.7323066841415465</v>
      </c>
      <c r="F13" s="20">
        <f>D13+gennaio!F13</f>
        <v>2235</v>
      </c>
      <c r="G13" s="12" t="s">
        <v>8</v>
      </c>
      <c r="H13" s="31">
        <v>1</v>
      </c>
      <c r="I13" s="20">
        <v>285</v>
      </c>
      <c r="J13" s="21">
        <f>I13/$I$18</f>
        <v>0.09338138925294888</v>
      </c>
      <c r="K13" s="20">
        <f>I13+gennaio!K13</f>
        <v>1522.5</v>
      </c>
      <c r="L13" s="9" t="s">
        <v>31</v>
      </c>
      <c r="M13" s="31">
        <v>1</v>
      </c>
      <c r="N13" s="20">
        <v>1782</v>
      </c>
      <c r="O13" s="21">
        <f>N13/$N$18</f>
        <v>0.5838794233289646</v>
      </c>
      <c r="P13" s="20">
        <f>N13+gennaio!P13</f>
        <v>1782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D14+gennaio!F14</f>
        <v>0</v>
      </c>
      <c r="G14" s="12" t="s">
        <v>10</v>
      </c>
      <c r="H14" s="34">
        <v>2</v>
      </c>
      <c r="I14" s="20">
        <v>2392</v>
      </c>
      <c r="J14" s="21">
        <f>I14/$I$18</f>
        <v>0.783748361730013</v>
      </c>
      <c r="K14" s="20">
        <f>I14+gennaio!K14</f>
        <v>4617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285</v>
      </c>
      <c r="E15" s="21">
        <f t="shared" si="0"/>
        <v>0.09338138925294888</v>
      </c>
      <c r="F15" s="20">
        <f>D15+gennaio!F15</f>
        <v>285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1782</v>
      </c>
      <c r="E16" s="21">
        <f t="shared" si="0"/>
        <v>0.6985583224115334</v>
      </c>
      <c r="F16" s="20">
        <f>D16+gennaio!F16</f>
        <v>2132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D17+gennaio!F17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4</v>
      </c>
      <c r="D18" s="43">
        <f>SUM(D11:D17)</f>
        <v>3052</v>
      </c>
      <c r="E18" s="53">
        <f>SUM(E11:E17)</f>
        <v>4.984895150720838</v>
      </c>
      <c r="F18" s="54">
        <f>SUM(F11:F17)</f>
        <v>15213.9</v>
      </c>
      <c r="G18" s="42" t="s">
        <v>3</v>
      </c>
      <c r="H18" s="43">
        <f>SUM(H11:H14)</f>
        <v>4</v>
      </c>
      <c r="I18" s="43">
        <f>SUM(I11:I14)</f>
        <v>3052</v>
      </c>
      <c r="J18" s="50">
        <f>SUM(J11:J14)</f>
        <v>1</v>
      </c>
      <c r="K18" s="54">
        <f>SUM(K11:K14)</f>
        <v>15213.9</v>
      </c>
      <c r="L18" s="42" t="s">
        <v>3</v>
      </c>
      <c r="M18" s="42">
        <f>SUM(M10:M15)</f>
        <v>4</v>
      </c>
      <c r="N18" s="43">
        <f>SUM(N11:N13)</f>
        <v>3052</v>
      </c>
      <c r="O18" s="50">
        <f>SUM(O11:O13)</f>
        <v>1</v>
      </c>
      <c r="P18" s="54">
        <f>SUM(P11:P13)</f>
        <v>15213.9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8" sqref="J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49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>D11/$D$18</f>
        <v>0</v>
      </c>
      <c r="F11" s="17">
        <f>D11+febbraio!F11</f>
        <v>10561.9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I11+febbraio!K11</f>
        <v>991.4</v>
      </c>
      <c r="L11" s="38">
        <v>908</v>
      </c>
      <c r="M11" s="30">
        <v>1</v>
      </c>
      <c r="N11" s="17">
        <v>420.5</v>
      </c>
      <c r="O11" s="18">
        <f>N11/$N$18</f>
        <v>0.0633140103892193</v>
      </c>
      <c r="P11" s="17">
        <f>N11+febbraio!P11</f>
        <v>9494.9</v>
      </c>
    </row>
    <row r="12" spans="2:16" ht="12.75">
      <c r="B12" s="10" t="s">
        <v>13</v>
      </c>
      <c r="C12" s="31">
        <v>2</v>
      </c>
      <c r="D12" s="20">
        <v>2805</v>
      </c>
      <c r="E12" s="21">
        <f aca="true" t="shared" si="0" ref="E12:E17">D12/$D$18</f>
        <v>0.4223443499209516</v>
      </c>
      <c r="F12" s="20">
        <f>D12+febbraio!F12</f>
        <v>2805</v>
      </c>
      <c r="G12" s="12" t="s">
        <v>7</v>
      </c>
      <c r="H12" s="31">
        <v>1</v>
      </c>
      <c r="I12" s="20">
        <v>420.5</v>
      </c>
      <c r="J12" s="21">
        <f>I12/$I$18</f>
        <v>0.0633140103892193</v>
      </c>
      <c r="K12" s="20">
        <f>I12+febbraio!K12</f>
        <v>8503.5</v>
      </c>
      <c r="L12" s="39">
        <v>198</v>
      </c>
      <c r="M12" s="31">
        <v>5</v>
      </c>
      <c r="N12" s="20">
        <v>6221</v>
      </c>
      <c r="O12" s="21">
        <f>N12/$N$18</f>
        <v>0.9366859896107806</v>
      </c>
      <c r="P12" s="20">
        <f>N12+febbraio!P12</f>
        <v>10578.5</v>
      </c>
    </row>
    <row r="13" spans="2:16" ht="12.75">
      <c r="B13" s="10" t="s">
        <v>9</v>
      </c>
      <c r="C13" s="31">
        <v>1</v>
      </c>
      <c r="D13" s="20">
        <v>735</v>
      </c>
      <c r="E13" s="21">
        <f t="shared" si="0"/>
        <v>0.11066777083490176</v>
      </c>
      <c r="F13" s="20">
        <f>D13+febbraio!F13</f>
        <v>2970</v>
      </c>
      <c r="G13" s="12" t="s">
        <v>8</v>
      </c>
      <c r="H13" s="31">
        <v>3</v>
      </c>
      <c r="I13" s="20">
        <v>5158</v>
      </c>
      <c r="J13" s="21">
        <f>I13/$I$18</f>
        <v>0.776631784988331</v>
      </c>
      <c r="K13" s="20">
        <f>I13+febbraio!K13</f>
        <v>6680.5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N13+febbraio!P13</f>
        <v>1782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D14+febbraio!F14</f>
        <v>0</v>
      </c>
      <c r="G14" s="12" t="s">
        <v>10</v>
      </c>
      <c r="H14" s="34">
        <v>2</v>
      </c>
      <c r="I14" s="20">
        <v>1063</v>
      </c>
      <c r="J14" s="21">
        <f>I14/$I$18</f>
        <v>0.16005420462244974</v>
      </c>
      <c r="K14" s="20">
        <f>I14+febbraio!K14</f>
        <v>5680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3</v>
      </c>
      <c r="D15" s="20">
        <v>3101.5</v>
      </c>
      <c r="E15" s="21">
        <f t="shared" si="0"/>
        <v>0.46698787924414664</v>
      </c>
      <c r="F15" s="20">
        <f>D15+febbraio!F15</f>
        <v>3386.5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D16+febbraio!F16</f>
        <v>2132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D17+febbraio!F17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6</v>
      </c>
      <c r="D18" s="43">
        <f>SUM(D11:D17)</f>
        <v>6641.5</v>
      </c>
      <c r="E18" s="53">
        <f>SUM(E11:E17)</f>
        <v>1</v>
      </c>
      <c r="F18" s="54">
        <f>SUM(F11:F17)</f>
        <v>21855.4</v>
      </c>
      <c r="G18" s="42" t="s">
        <v>3</v>
      </c>
      <c r="H18" s="43">
        <f>SUM(H11:H14)</f>
        <v>6</v>
      </c>
      <c r="I18" s="43">
        <f>SUM(I11:I14)</f>
        <v>6641.5</v>
      </c>
      <c r="J18" s="50">
        <f>SUM(J11:J14)</f>
        <v>1</v>
      </c>
      <c r="K18" s="54">
        <f>SUM(K11:K14)</f>
        <v>21855.4</v>
      </c>
      <c r="L18" s="42" t="s">
        <v>3</v>
      </c>
      <c r="M18" s="42">
        <f>SUM(M10:M15)</f>
        <v>6</v>
      </c>
      <c r="N18" s="43">
        <f>SUM(N11:N13)</f>
        <v>6641.5</v>
      </c>
      <c r="O18" s="50">
        <f>SUM(O11:O13)</f>
        <v>1</v>
      </c>
      <c r="P18" s="54">
        <f>SUM(P11:P13)</f>
        <v>21855.4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>D11/$D$18</f>
        <v>0</v>
      </c>
      <c r="F11" s="17">
        <f>D11+marzo!F11</f>
        <v>10561.9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I11+marzo!K11</f>
        <v>991.4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N11+marzo!P11</f>
        <v>9494.9</v>
      </c>
    </row>
    <row r="12" spans="2:16" ht="12.75">
      <c r="B12" s="10" t="s">
        <v>13</v>
      </c>
      <c r="C12" s="31">
        <v>0</v>
      </c>
      <c r="D12" s="20">
        <v>0</v>
      </c>
      <c r="E12" s="21">
        <f aca="true" t="shared" si="0" ref="E12:E17">D12/$D$18</f>
        <v>0</v>
      </c>
      <c r="F12" s="20">
        <f>D12+marzo!F12</f>
        <v>2805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I12+marzo!K12</f>
        <v>8503.5</v>
      </c>
      <c r="L12" s="39">
        <v>198</v>
      </c>
      <c r="M12" s="31">
        <v>4</v>
      </c>
      <c r="N12" s="20">
        <v>7657</v>
      </c>
      <c r="O12" s="21">
        <f>N12/$N$18</f>
        <v>0.5040816326530613</v>
      </c>
      <c r="P12" s="20">
        <f>N12+marzo!P12</f>
        <v>18235.5</v>
      </c>
    </row>
    <row r="13" spans="2:16" ht="12.75">
      <c r="B13" s="10" t="s">
        <v>9</v>
      </c>
      <c r="C13" s="31">
        <v>5</v>
      </c>
      <c r="D13" s="20">
        <v>14932</v>
      </c>
      <c r="E13" s="21">
        <f t="shared" si="0"/>
        <v>0.9830151415404872</v>
      </c>
      <c r="F13" s="20">
        <f>D13+marzo!F13</f>
        <v>17902</v>
      </c>
      <c r="G13" s="12" t="s">
        <v>8</v>
      </c>
      <c r="H13" s="31">
        <v>3</v>
      </c>
      <c r="I13" s="20">
        <v>6382</v>
      </c>
      <c r="J13" s="21">
        <f>I13/$I$18</f>
        <v>0.42014483212639897</v>
      </c>
      <c r="K13" s="20">
        <f>I13+marzo!K13</f>
        <v>13062.5</v>
      </c>
      <c r="L13" s="9" t="s">
        <v>31</v>
      </c>
      <c r="M13" s="31">
        <v>2</v>
      </c>
      <c r="N13" s="20">
        <v>7533</v>
      </c>
      <c r="O13" s="21">
        <f>N13/$N$18</f>
        <v>0.4959183673469388</v>
      </c>
      <c r="P13" s="20">
        <f>N13+marzo!P13</f>
        <v>9315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D14+marzo!F14</f>
        <v>0</v>
      </c>
      <c r="G14" s="12" t="s">
        <v>10</v>
      </c>
      <c r="H14" s="34">
        <v>3</v>
      </c>
      <c r="I14" s="20">
        <v>8808</v>
      </c>
      <c r="J14" s="21">
        <f>I14/$I$18</f>
        <v>0.579855167873601</v>
      </c>
      <c r="K14" s="20">
        <f>I14+marzo!K14</f>
        <v>14488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D15+marzo!F15</f>
        <v>3386.5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258</v>
      </c>
      <c r="E16" s="21">
        <f t="shared" si="0"/>
        <v>0.016984858459512836</v>
      </c>
      <c r="F16" s="20">
        <f>D16+marzo!F16</f>
        <v>2390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D17+marzo!F17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6</v>
      </c>
      <c r="D18" s="43">
        <f>SUM(D11:D17)</f>
        <v>15190</v>
      </c>
      <c r="E18" s="53">
        <f>SUM(E11:E17)</f>
        <v>1</v>
      </c>
      <c r="F18" s="54">
        <f>SUM(F11:F17)</f>
        <v>37045.4</v>
      </c>
      <c r="G18" s="42" t="s">
        <v>3</v>
      </c>
      <c r="H18" s="43">
        <f>SUM(H11:H14)</f>
        <v>6</v>
      </c>
      <c r="I18" s="43">
        <f>SUM(I11:I14)</f>
        <v>15190</v>
      </c>
      <c r="J18" s="50">
        <f>SUM(J11:J14)</f>
        <v>1</v>
      </c>
      <c r="K18" s="54">
        <f>SUM(K11:K14)</f>
        <v>37045.4</v>
      </c>
      <c r="L18" s="42" t="s">
        <v>3</v>
      </c>
      <c r="M18" s="42">
        <f>SUM(M10:M15)</f>
        <v>6</v>
      </c>
      <c r="N18" s="43">
        <f>SUM(N11:N13)</f>
        <v>15190</v>
      </c>
      <c r="O18" s="50">
        <f>SUM(O11:O13)</f>
        <v>1</v>
      </c>
      <c r="P18" s="54">
        <f>SUM(P11:P13)</f>
        <v>37045.4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D11+aprile!F11</f>
        <v>10561.9</v>
      </c>
      <c r="G11" s="47" t="s">
        <v>6</v>
      </c>
      <c r="H11" s="30">
        <v>1</v>
      </c>
      <c r="I11" s="17">
        <v>4000</v>
      </c>
      <c r="J11" s="18">
        <f>I11/$I$18</f>
        <v>0.2027934801896119</v>
      </c>
      <c r="K11" s="17">
        <f>I11+aprile!K11</f>
        <v>4991.4</v>
      </c>
      <c r="L11" s="38">
        <v>908</v>
      </c>
      <c r="M11" s="30">
        <v>2</v>
      </c>
      <c r="N11" s="17">
        <v>10000</v>
      </c>
      <c r="O11" s="18">
        <f>N11/$N$18</f>
        <v>0.5069837004740297</v>
      </c>
      <c r="P11" s="17">
        <f>N11+aprile!P11</f>
        <v>19494.9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D12+aprile!F12</f>
        <v>2805</v>
      </c>
      <c r="G12" s="12" t="s">
        <v>7</v>
      </c>
      <c r="H12" s="31">
        <v>1</v>
      </c>
      <c r="I12" s="20">
        <v>6000</v>
      </c>
      <c r="J12" s="21">
        <f>I12/$I$18</f>
        <v>0.30419022028441783</v>
      </c>
      <c r="K12" s="20">
        <f>I12+aprile!K12</f>
        <v>14503.5</v>
      </c>
      <c r="L12" s="39">
        <v>198</v>
      </c>
      <c r="M12" s="31">
        <v>6</v>
      </c>
      <c r="N12" s="20">
        <v>9255</v>
      </c>
      <c r="O12" s="21">
        <f>N12/$N$18</f>
        <v>0.46921341478871453</v>
      </c>
      <c r="P12" s="20">
        <f>N12+aprile!P12</f>
        <v>27490.5</v>
      </c>
    </row>
    <row r="13" spans="2:16" ht="12.75">
      <c r="B13" s="10" t="s">
        <v>9</v>
      </c>
      <c r="C13" s="31">
        <v>7</v>
      </c>
      <c r="D13" s="20">
        <v>13584.5</v>
      </c>
      <c r="E13" s="21">
        <f t="shared" si="0"/>
        <v>0.6887120079089457</v>
      </c>
      <c r="F13" s="20">
        <f>D13+aprile!F13</f>
        <v>31486.5</v>
      </c>
      <c r="G13" s="12" t="s">
        <v>8</v>
      </c>
      <c r="H13" s="31">
        <v>3</v>
      </c>
      <c r="I13" s="20">
        <v>5490</v>
      </c>
      <c r="J13" s="21">
        <f>I13/$I$18</f>
        <v>0.2783340515602423</v>
      </c>
      <c r="K13" s="20">
        <f>I13+aprile!K13</f>
        <v>18552.5</v>
      </c>
      <c r="L13" s="9" t="s">
        <v>31</v>
      </c>
      <c r="M13" s="31">
        <v>1</v>
      </c>
      <c r="N13" s="20">
        <v>469.5</v>
      </c>
      <c r="O13" s="21">
        <f>N13/$N$18</f>
        <v>0.023802884737255697</v>
      </c>
      <c r="P13" s="20">
        <f>N13+aprile!P13</f>
        <v>9784.5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D14+aprile!F14</f>
        <v>0</v>
      </c>
      <c r="G14" s="12" t="s">
        <v>10</v>
      </c>
      <c r="H14" s="34">
        <v>4</v>
      </c>
      <c r="I14" s="20">
        <v>4234.5</v>
      </c>
      <c r="J14" s="21">
        <f>I14/$I$18</f>
        <v>0.2146822479657279</v>
      </c>
      <c r="K14" s="20">
        <f>I14+aprile!K14</f>
        <v>18722.5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6000</v>
      </c>
      <c r="E15" s="21">
        <f t="shared" si="0"/>
        <v>0.30419022028441783</v>
      </c>
      <c r="F15" s="20">
        <f>D15+aprile!F15</f>
        <v>9386.5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140</v>
      </c>
      <c r="E16" s="21">
        <f t="shared" si="0"/>
        <v>0.007097771806636417</v>
      </c>
      <c r="F16" s="20">
        <f>D16+aprile!F16</f>
        <v>2530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D17+aprile!F17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9</v>
      </c>
      <c r="D18" s="43">
        <f>SUM(D11:D17)</f>
        <v>19724.5</v>
      </c>
      <c r="E18" s="53">
        <f>SUM(E11:E17)</f>
        <v>0.9999999999999999</v>
      </c>
      <c r="F18" s="54">
        <f>SUM(F11:F17)</f>
        <v>56769.9</v>
      </c>
      <c r="G18" s="42" t="s">
        <v>3</v>
      </c>
      <c r="H18" s="43">
        <f>SUM(H11:H14)</f>
        <v>9</v>
      </c>
      <c r="I18" s="43">
        <f>SUM(I11:I14)</f>
        <v>19724.5</v>
      </c>
      <c r="J18" s="50">
        <f>SUM(J11:J14)</f>
        <v>0.9999999999999999</v>
      </c>
      <c r="K18" s="54">
        <f>SUM(K11:K14)</f>
        <v>56769.9</v>
      </c>
      <c r="L18" s="42" t="s">
        <v>3</v>
      </c>
      <c r="M18" s="42">
        <f>SUM(M10:M15)</f>
        <v>9</v>
      </c>
      <c r="N18" s="43">
        <f>SUM(N11:N13)</f>
        <v>19724.5</v>
      </c>
      <c r="O18" s="50">
        <f>SUM(O11:O13)</f>
        <v>0.9999999999999999</v>
      </c>
      <c r="P18" s="54">
        <f>SUM(P11:P13)</f>
        <v>56769.9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8" sqref="J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D11+maggio!F11</f>
        <v>10561.9</v>
      </c>
      <c r="G11" s="47" t="s">
        <v>6</v>
      </c>
      <c r="H11" s="30">
        <v>1</v>
      </c>
      <c r="I11" s="17">
        <v>9750</v>
      </c>
      <c r="J11" s="18">
        <f>I11/$I$18</f>
        <v>0.5279545146879654</v>
      </c>
      <c r="K11" s="17">
        <f>I11+maggio!K11</f>
        <v>14741.4</v>
      </c>
      <c r="L11" s="38">
        <v>908</v>
      </c>
      <c r="M11" s="30">
        <v>1</v>
      </c>
      <c r="N11" s="17">
        <v>9750</v>
      </c>
      <c r="O11" s="18">
        <f>N11/$N$18</f>
        <v>0.5279545146879654</v>
      </c>
      <c r="P11" s="17">
        <f>N11+maggio!P11</f>
        <v>29244.9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D12+maggio!F12</f>
        <v>2805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I12+maggio!K12</f>
        <v>14503.5</v>
      </c>
      <c r="L12" s="39">
        <v>198</v>
      </c>
      <c r="M12" s="31">
        <v>4</v>
      </c>
      <c r="N12" s="20">
        <v>8717.5</v>
      </c>
      <c r="O12" s="21">
        <f>N12/$N$18</f>
        <v>0.47204548531203466</v>
      </c>
      <c r="P12" s="20">
        <f>N12+maggio!P12</f>
        <v>36208</v>
      </c>
    </row>
    <row r="13" spans="2:16" ht="12.75">
      <c r="B13" s="10" t="s">
        <v>9</v>
      </c>
      <c r="C13" s="31">
        <v>3</v>
      </c>
      <c r="D13" s="20">
        <v>15122.5</v>
      </c>
      <c r="E13" s="21">
        <f t="shared" si="0"/>
        <v>0.8188709895762827</v>
      </c>
      <c r="F13" s="20">
        <f>D13+maggio!F13</f>
        <v>46609</v>
      </c>
      <c r="G13" s="12" t="s">
        <v>8</v>
      </c>
      <c r="H13" s="31">
        <v>3</v>
      </c>
      <c r="I13" s="20">
        <v>8545</v>
      </c>
      <c r="J13" s="21">
        <f>I13/$I$18</f>
        <v>0.4627047515906322</v>
      </c>
      <c r="K13" s="20">
        <f>I13+maggio!K13</f>
        <v>27097.5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N13+maggio!P13</f>
        <v>9784.5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D14+maggio!F14</f>
        <v>0</v>
      </c>
      <c r="G14" s="12" t="s">
        <v>10</v>
      </c>
      <c r="H14" s="34">
        <v>1</v>
      </c>
      <c r="I14" s="20">
        <v>172.5</v>
      </c>
      <c r="J14" s="21">
        <f>I14/$I$18</f>
        <v>0.009340733721402464</v>
      </c>
      <c r="K14" s="20">
        <f>I14+maggio!K14</f>
        <v>18895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375</v>
      </c>
      <c r="E15" s="21">
        <f t="shared" si="0"/>
        <v>0.02030594287261405</v>
      </c>
      <c r="F15" s="20">
        <f>D15+maggio!F15</f>
        <v>9761.5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2970</v>
      </c>
      <c r="E16" s="21">
        <f t="shared" si="0"/>
        <v>0.1608230675511033</v>
      </c>
      <c r="F16" s="20">
        <f>D16+maggio!F16</f>
        <v>5500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D17+maggio!F17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5</v>
      </c>
      <c r="D18" s="43">
        <f>SUM(D11:D17)</f>
        <v>18467.5</v>
      </c>
      <c r="E18" s="53">
        <f>SUM(E11:E17)</f>
        <v>1</v>
      </c>
      <c r="F18" s="54">
        <f>SUM(F11:F17)</f>
        <v>75237.4</v>
      </c>
      <c r="G18" s="42" t="s">
        <v>3</v>
      </c>
      <c r="H18" s="43">
        <f>SUM(H11:H14)</f>
        <v>5</v>
      </c>
      <c r="I18" s="43">
        <f>SUM(I11:I14)</f>
        <v>18467.5</v>
      </c>
      <c r="J18" s="50">
        <f>SUM(J11:J14)</f>
        <v>1</v>
      </c>
      <c r="K18" s="54">
        <f>SUM(K11:K14)</f>
        <v>75237.4</v>
      </c>
      <c r="L18" s="42" t="s">
        <v>3</v>
      </c>
      <c r="M18" s="42">
        <f>SUM(M10:M15)</f>
        <v>5</v>
      </c>
      <c r="N18" s="43">
        <f>SUM(N11:N13)</f>
        <v>18467.5</v>
      </c>
      <c r="O18" s="50">
        <f>SUM(O11:O13)</f>
        <v>1</v>
      </c>
      <c r="P18" s="54">
        <f>SUM(P11:P13)</f>
        <v>75237.4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1</v>
      </c>
      <c r="D11" s="17">
        <v>525</v>
      </c>
      <c r="E11" s="18">
        <f aca="true" t="shared" si="0" ref="E11:E17">D11/$D$18</f>
        <v>0.008382249747933775</v>
      </c>
      <c r="F11" s="17">
        <f>D11+giugno!F11</f>
        <v>11086.9</v>
      </c>
      <c r="G11" s="47" t="s">
        <v>6</v>
      </c>
      <c r="H11" s="30">
        <v>4</v>
      </c>
      <c r="I11" s="17">
        <v>22069</v>
      </c>
      <c r="J11" s="18">
        <f>I11/$I$18</f>
        <v>0.3523578470231438</v>
      </c>
      <c r="K11" s="17">
        <f>I11+giugno!K11</f>
        <v>36810.4</v>
      </c>
      <c r="L11" s="38">
        <v>908</v>
      </c>
      <c r="M11" s="30">
        <v>5</v>
      </c>
      <c r="N11" s="17">
        <v>25769</v>
      </c>
      <c r="O11" s="18">
        <f>N11/$N$18</f>
        <v>0.4114327500085818</v>
      </c>
      <c r="P11" s="17">
        <f>N11+giugno!P11</f>
        <v>55013.9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D12+giugno!F12</f>
        <v>2805</v>
      </c>
      <c r="G12" s="12" t="s">
        <v>7</v>
      </c>
      <c r="H12" s="31">
        <v>1</v>
      </c>
      <c r="I12" s="20">
        <v>3700</v>
      </c>
      <c r="J12" s="21">
        <f>I12/$I$18</f>
        <v>0.059074902985438035</v>
      </c>
      <c r="K12" s="20">
        <f>I12+giugno!K12</f>
        <v>18203.5</v>
      </c>
      <c r="L12" s="39">
        <v>198</v>
      </c>
      <c r="M12" s="31">
        <v>10</v>
      </c>
      <c r="N12" s="20">
        <v>36863.35</v>
      </c>
      <c r="O12" s="21">
        <f>N12/$N$18</f>
        <v>0.5885672499914182</v>
      </c>
      <c r="P12" s="20">
        <f>N12+giugno!P12</f>
        <v>73071.35</v>
      </c>
    </row>
    <row r="13" spans="2:16" ht="12.75">
      <c r="B13" s="10" t="s">
        <v>9</v>
      </c>
      <c r="C13" s="31">
        <v>9</v>
      </c>
      <c r="D13" s="20">
        <v>52245</v>
      </c>
      <c r="E13" s="21">
        <f t="shared" si="0"/>
        <v>0.8341535963443811</v>
      </c>
      <c r="F13" s="20">
        <f>D13+giugno!F13</f>
        <v>98854</v>
      </c>
      <c r="G13" s="12" t="s">
        <v>8</v>
      </c>
      <c r="H13" s="31">
        <v>9</v>
      </c>
      <c r="I13" s="20">
        <v>36151.35</v>
      </c>
      <c r="J13" s="21">
        <f>I13/$I$18</f>
        <v>0.5771993227142204</v>
      </c>
      <c r="K13" s="20">
        <f>I13+giugno!K13</f>
        <v>63248.85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N13+giugno!P13</f>
        <v>9784.5</v>
      </c>
    </row>
    <row r="14" spans="2:16" ht="12.75">
      <c r="B14" s="10" t="s">
        <v>46</v>
      </c>
      <c r="C14" s="31">
        <v>1</v>
      </c>
      <c r="D14" s="20">
        <v>3279</v>
      </c>
      <c r="E14" s="21">
        <f t="shared" si="0"/>
        <v>0.05235313699709495</v>
      </c>
      <c r="F14" s="20">
        <f>D14+giugno!F14</f>
        <v>3279</v>
      </c>
      <c r="G14" s="12" t="s">
        <v>10</v>
      </c>
      <c r="H14" s="34">
        <v>1</v>
      </c>
      <c r="I14" s="20">
        <v>712</v>
      </c>
      <c r="J14" s="21">
        <f>I14/$I$18</f>
        <v>0.011367927277197806</v>
      </c>
      <c r="K14" s="20">
        <f>I14+giugno!K14</f>
        <v>19607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2</v>
      </c>
      <c r="D15" s="20">
        <v>1752</v>
      </c>
      <c r="E15" s="21">
        <f t="shared" si="0"/>
        <v>0.027972764873104714</v>
      </c>
      <c r="F15" s="20">
        <f>D15+giugno!F15</f>
        <v>11513.5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D16+giugno!F16</f>
        <v>5500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2</v>
      </c>
      <c r="D17" s="20">
        <v>4831.35</v>
      </c>
      <c r="E17" s="56">
        <f t="shared" si="0"/>
        <v>0.07713825203748542</v>
      </c>
      <c r="F17" s="15">
        <f>D17+giugno!F17</f>
        <v>4831.35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15</v>
      </c>
      <c r="D18" s="43">
        <f>SUM(D11:D17)</f>
        <v>62632.35</v>
      </c>
      <c r="E18" s="53">
        <f>SUM(E11:E17)</f>
        <v>1</v>
      </c>
      <c r="F18" s="54">
        <f>SUM(F11:F17)</f>
        <v>137869.75</v>
      </c>
      <c r="G18" s="42" t="s">
        <v>3</v>
      </c>
      <c r="H18" s="43">
        <f>SUM(H11:H14)</f>
        <v>15</v>
      </c>
      <c r="I18" s="43">
        <f>SUM(I11:I14)</f>
        <v>62632.35</v>
      </c>
      <c r="J18" s="50">
        <f>SUM(J11:J14)</f>
        <v>1</v>
      </c>
      <c r="K18" s="54">
        <f>SUM(K11:K14)</f>
        <v>137869.75</v>
      </c>
      <c r="L18" s="42" t="s">
        <v>3</v>
      </c>
      <c r="M18" s="42">
        <f>SUM(M10:M15)</f>
        <v>15</v>
      </c>
      <c r="N18" s="43">
        <f>SUM(N11:N13)</f>
        <v>62632.35</v>
      </c>
      <c r="O18" s="50">
        <f>SUM(O11:O13)</f>
        <v>1</v>
      </c>
      <c r="P18" s="54">
        <f>SUM(P11:P13)</f>
        <v>137869.75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N15" sqref="N15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D11+giugno2!F11</f>
        <v>11086.9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I11+giugno2!K11</f>
        <v>36810.4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N11+giugno2!P11</f>
        <v>55013.9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D12+giugno2!F12</f>
        <v>2805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I12+giugno2!K12</f>
        <v>18203.5</v>
      </c>
      <c r="L12" s="39">
        <v>198</v>
      </c>
      <c r="M12" s="31">
        <v>5</v>
      </c>
      <c r="N12" s="20">
        <v>2341.5</v>
      </c>
      <c r="O12" s="21">
        <f>N12/$N$18</f>
        <v>1</v>
      </c>
      <c r="P12" s="20">
        <f>N12+giugno2!P12</f>
        <v>75412.85</v>
      </c>
    </row>
    <row r="13" spans="2:16" ht="12.75">
      <c r="B13" s="10" t="s">
        <v>9</v>
      </c>
      <c r="C13" s="31">
        <v>2</v>
      </c>
      <c r="D13" s="20">
        <v>560</v>
      </c>
      <c r="E13" s="21">
        <f t="shared" si="0"/>
        <v>0.23916292974588937</v>
      </c>
      <c r="F13" s="20">
        <f>D13+giugno2!F13</f>
        <v>99414</v>
      </c>
      <c r="G13" s="12" t="s">
        <v>8</v>
      </c>
      <c r="H13" s="31">
        <v>1</v>
      </c>
      <c r="I13" s="20">
        <v>279</v>
      </c>
      <c r="J13" s="21">
        <f>I13/$I$18</f>
        <v>0.11915438821268418</v>
      </c>
      <c r="K13" s="20">
        <f>I13+giugno2!K13</f>
        <v>63527.85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N13+giugno2!P13</f>
        <v>9784.5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D14+giugno2!F14</f>
        <v>3279</v>
      </c>
      <c r="G14" s="12" t="s">
        <v>10</v>
      </c>
      <c r="H14" s="34">
        <v>4</v>
      </c>
      <c r="I14" s="20">
        <v>2062.5</v>
      </c>
      <c r="J14" s="21">
        <f>I14/$I$18</f>
        <v>0.8808456117873158</v>
      </c>
      <c r="K14" s="20">
        <f>I14+giugno2!K14</f>
        <v>21669.5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3</v>
      </c>
      <c r="D15" s="20">
        <v>1781.5</v>
      </c>
      <c r="E15" s="21">
        <f t="shared" si="0"/>
        <v>0.7608370702541106</v>
      </c>
      <c r="F15" s="20">
        <f>D15+giugno2!F15</f>
        <v>13295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D16+giugno2!F16</f>
        <v>5500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D17+giugno2!F17</f>
        <v>4831.35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5</v>
      </c>
      <c r="D18" s="43">
        <f>SUM(D11:D17)</f>
        <v>2341.5</v>
      </c>
      <c r="E18" s="53">
        <f>SUM(E11:E17)</f>
        <v>1</v>
      </c>
      <c r="F18" s="54">
        <f>SUM(F11:F17)</f>
        <v>140211.25</v>
      </c>
      <c r="G18" s="42" t="s">
        <v>3</v>
      </c>
      <c r="H18" s="43">
        <f>SUM(H11:H14)</f>
        <v>5</v>
      </c>
      <c r="I18" s="43">
        <f>SUM(I11:I14)</f>
        <v>2341.5</v>
      </c>
      <c r="J18" s="50">
        <f>SUM(J11:J14)</f>
        <v>1</v>
      </c>
      <c r="K18" s="54">
        <f>SUM(K11:K14)</f>
        <v>140211.25</v>
      </c>
      <c r="L18" s="42" t="s">
        <v>3</v>
      </c>
      <c r="M18" s="42">
        <f>SUM(M10:M15)</f>
        <v>5</v>
      </c>
      <c r="N18" s="43">
        <f>SUM(N11:N13)</f>
        <v>2341.5</v>
      </c>
      <c r="O18" s="50">
        <f>SUM(O11:O13)</f>
        <v>1</v>
      </c>
      <c r="P18" s="54">
        <f>SUM(P11:P13)</f>
        <v>140211.25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2.7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5.75" customHeight="1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9" t="s">
        <v>36</v>
      </c>
      <c r="C7" s="90"/>
      <c r="D7" s="90"/>
      <c r="E7" s="90"/>
      <c r="F7" s="91"/>
      <c r="G7" s="89" t="s">
        <v>1</v>
      </c>
      <c r="H7" s="90"/>
      <c r="I7" s="90"/>
      <c r="J7" s="90"/>
      <c r="K7" s="91"/>
      <c r="L7" s="92" t="s">
        <v>12</v>
      </c>
      <c r="M7" s="93"/>
      <c r="N7" s="93"/>
      <c r="O7" s="93"/>
      <c r="P7" s="94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41640</v>
      </c>
      <c r="G10" s="15"/>
      <c r="H10" s="15"/>
      <c r="I10" s="16"/>
      <c r="J10" s="22" t="s">
        <v>30</v>
      </c>
      <c r="K10" s="33">
        <f>F10</f>
        <v>41640</v>
      </c>
      <c r="L10" s="13"/>
      <c r="M10" s="13"/>
      <c r="N10" s="16"/>
      <c r="O10" s="22" t="s">
        <v>30</v>
      </c>
      <c r="P10" s="33">
        <f>F10</f>
        <v>41640</v>
      </c>
    </row>
    <row r="11" spans="2:16" ht="12.75">
      <c r="B11" s="7" t="s">
        <v>6</v>
      </c>
      <c r="C11" s="30">
        <v>2</v>
      </c>
      <c r="D11" s="17">
        <v>221.7</v>
      </c>
      <c r="E11" s="18">
        <f aca="true" t="shared" si="0" ref="E11:E17">D11/$D$18</f>
        <v>0.014280929130003476</v>
      </c>
      <c r="F11" s="17">
        <f>D11+luglio!F11</f>
        <v>11308.6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I11+luglio!K11</f>
        <v>36810.4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N11+luglio!P11</f>
        <v>55013.9</v>
      </c>
    </row>
    <row r="12" spans="2:16" ht="12.75">
      <c r="B12" s="10" t="s">
        <v>13</v>
      </c>
      <c r="C12" s="31">
        <v>1</v>
      </c>
      <c r="D12" s="20">
        <v>210</v>
      </c>
      <c r="E12" s="21">
        <f t="shared" si="0"/>
        <v>0.013527267105551332</v>
      </c>
      <c r="F12" s="20">
        <f>D12+luglio!F12</f>
        <v>3015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I12+luglio!K12</f>
        <v>18203.5</v>
      </c>
      <c r="L12" s="39">
        <v>198</v>
      </c>
      <c r="M12" s="31">
        <v>12</v>
      </c>
      <c r="N12" s="20">
        <v>11862.7</v>
      </c>
      <c r="O12" s="21">
        <f>N12/$N$18</f>
        <v>0.7641424356810657</v>
      </c>
      <c r="P12" s="20">
        <f>N12+luglio!P12</f>
        <v>87275.55</v>
      </c>
    </row>
    <row r="13" spans="2:16" ht="12.75">
      <c r="B13" s="10" t="s">
        <v>9</v>
      </c>
      <c r="C13" s="31">
        <v>3</v>
      </c>
      <c r="D13" s="20">
        <v>4290</v>
      </c>
      <c r="E13" s="21">
        <f t="shared" si="0"/>
        <v>0.2763427422991201</v>
      </c>
      <c r="F13" s="20">
        <f>D13+luglio!F13</f>
        <v>103704</v>
      </c>
      <c r="G13" s="12" t="s">
        <v>8</v>
      </c>
      <c r="H13" s="31">
        <v>6</v>
      </c>
      <c r="I13" s="20">
        <v>2548.5</v>
      </c>
      <c r="J13" s="21">
        <f>I13/$I$18</f>
        <v>0.16416304865951223</v>
      </c>
      <c r="K13" s="20">
        <f>I13+luglio!K13</f>
        <v>66076.35</v>
      </c>
      <c r="L13" s="9" t="s">
        <v>31</v>
      </c>
      <c r="M13" s="31">
        <v>3</v>
      </c>
      <c r="N13" s="20">
        <v>3661.5</v>
      </c>
      <c r="O13" s="21">
        <f>N13/$N$18</f>
        <v>0.2358575643189343</v>
      </c>
      <c r="P13" s="20">
        <f>N13+luglio!P13</f>
        <v>13446</v>
      </c>
    </row>
    <row r="14" spans="2:16" ht="12.75">
      <c r="B14" s="10" t="s">
        <v>46</v>
      </c>
      <c r="C14" s="31">
        <v>0</v>
      </c>
      <c r="D14" s="20">
        <v>0</v>
      </c>
      <c r="E14" s="21">
        <f t="shared" si="0"/>
        <v>0</v>
      </c>
      <c r="F14" s="20">
        <f>D14+luglio!F14</f>
        <v>3279</v>
      </c>
      <c r="G14" s="12" t="s">
        <v>10</v>
      </c>
      <c r="H14" s="34">
        <v>9</v>
      </c>
      <c r="I14" s="20">
        <v>12975.7</v>
      </c>
      <c r="J14" s="21">
        <f>I14/$I$18</f>
        <v>0.8358369513404877</v>
      </c>
      <c r="K14" s="20">
        <f>I14+luglio!K14</f>
        <v>34645.2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6</v>
      </c>
      <c r="D15" s="20">
        <v>10174</v>
      </c>
      <c r="E15" s="21">
        <f t="shared" si="0"/>
        <v>0.6553638834851393</v>
      </c>
      <c r="F15" s="20">
        <f>D15+luglio!F15</f>
        <v>23469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315</v>
      </c>
      <c r="E16" s="21">
        <f t="shared" si="0"/>
        <v>0.020290900658326998</v>
      </c>
      <c r="F16" s="20">
        <f>D16+luglio!F16</f>
        <v>5815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2</v>
      </c>
      <c r="D17" s="20">
        <v>313.5</v>
      </c>
      <c r="E17" s="56">
        <f t="shared" si="0"/>
        <v>0.020194277321858776</v>
      </c>
      <c r="F17" s="15">
        <f>D17+luglio!F17</f>
        <v>5144.85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15</v>
      </c>
      <c r="D18" s="43">
        <f>SUM(D11:D17)</f>
        <v>15524.2</v>
      </c>
      <c r="E18" s="53">
        <f>SUM(E11:E17)</f>
        <v>0.9999999999999999</v>
      </c>
      <c r="F18" s="54">
        <f>SUM(F11:F17)</f>
        <v>155735.45</v>
      </c>
      <c r="G18" s="42" t="s">
        <v>3</v>
      </c>
      <c r="H18" s="43">
        <f>SUM(H11:H14)</f>
        <v>15</v>
      </c>
      <c r="I18" s="43">
        <f>SUM(I11:I14)</f>
        <v>15524.2</v>
      </c>
      <c r="J18" s="50">
        <f>SUM(J11:J14)</f>
        <v>1</v>
      </c>
      <c r="K18" s="54">
        <f>SUM(K11:K14)</f>
        <v>155735.45</v>
      </c>
      <c r="L18" s="42" t="s">
        <v>3</v>
      </c>
      <c r="M18" s="42">
        <f>SUM(M10:M15)</f>
        <v>15</v>
      </c>
      <c r="N18" s="43">
        <f>SUM(N11:N13)</f>
        <v>15524.2</v>
      </c>
      <c r="O18" s="50">
        <f>SUM(O11:O13)</f>
        <v>1</v>
      </c>
      <c r="P18" s="54">
        <f>SUM(P11:P13)</f>
        <v>155735.45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78" t="s">
        <v>37</v>
      </c>
      <c r="C38" s="79"/>
      <c r="D38" s="79"/>
      <c r="E38" s="79"/>
      <c r="F38" s="79"/>
      <c r="G38" s="79"/>
      <c r="H38" s="80"/>
    </row>
    <row r="39" spans="2:8" ht="12.75">
      <c r="B39" s="57" t="s">
        <v>6</v>
      </c>
      <c r="C39" s="81" t="s">
        <v>32</v>
      </c>
      <c r="D39" s="82"/>
      <c r="E39" s="82"/>
      <c r="F39" s="82"/>
      <c r="G39" s="82"/>
      <c r="H39" s="83"/>
    </row>
    <row r="40" spans="2:8" ht="12.75">
      <c r="B40" s="58" t="s">
        <v>13</v>
      </c>
      <c r="C40" s="75" t="s">
        <v>33</v>
      </c>
      <c r="D40" s="76"/>
      <c r="E40" s="76"/>
      <c r="F40" s="76"/>
      <c r="G40" s="76"/>
      <c r="H40" s="77"/>
    </row>
    <row r="41" spans="2:8" ht="12.75">
      <c r="B41" s="58" t="s">
        <v>9</v>
      </c>
      <c r="C41" s="75" t="s">
        <v>34</v>
      </c>
      <c r="D41" s="76"/>
      <c r="E41" s="76"/>
      <c r="F41" s="76"/>
      <c r="G41" s="76"/>
      <c r="H41" s="77"/>
    </row>
    <row r="42" spans="2:8" ht="12.75">
      <c r="B42" s="58" t="s">
        <v>46</v>
      </c>
      <c r="C42" s="75" t="s">
        <v>47</v>
      </c>
      <c r="D42" s="76"/>
      <c r="E42" s="76"/>
      <c r="F42" s="76"/>
      <c r="G42" s="76"/>
      <c r="H42" s="77"/>
    </row>
    <row r="43" spans="1:8" ht="12.75">
      <c r="A43" s="40"/>
      <c r="B43" s="58" t="s">
        <v>20</v>
      </c>
      <c r="C43" s="75" t="s">
        <v>35</v>
      </c>
      <c r="D43" s="76"/>
      <c r="E43" s="76"/>
      <c r="F43" s="76"/>
      <c r="G43" s="76"/>
      <c r="H43" s="77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84" t="s">
        <v>38</v>
      </c>
      <c r="D45" s="85"/>
      <c r="E45" s="85"/>
      <c r="F45" s="85"/>
      <c r="G45" s="85"/>
      <c r="H45" s="86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2014-05-05T15:19:19Z</cp:lastPrinted>
  <dcterms:created xsi:type="dcterms:W3CDTF">2002-01-25T10:43:50Z</dcterms:created>
  <dcterms:modified xsi:type="dcterms:W3CDTF">2015-01-19T16:30:25Z</dcterms:modified>
  <cp:category/>
  <cp:version/>
  <cp:contentType/>
  <cp:contentStatus/>
</cp:coreProperties>
</file>